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Personal\Market Design\Capacity Reform (2024)\DR Availability Window\"/>
    </mc:Choice>
  </mc:AlternateContent>
  <bookViews>
    <workbookView xWindow="0" yWindow="0" windowWidth="23040" windowHeight="9192"/>
  </bookViews>
  <sheets>
    <sheet name="23.24 DR Seasonal Test Data" sheetId="7" r:id="rId1"/>
    <sheet name="DR Registration Data by DY" sheetId="8" r:id="rId2"/>
  </sheets>
  <definedNames>
    <definedName name="_xlnm._FilterDatabase" localSheetId="0" hidden="1">'23.24 DR Seasonal Test Data'!$B$6:$H$69</definedName>
    <definedName name="All_FSL_Regs">#REF!</definedName>
    <definedName name="FSL_Regs_with_Meter_Readings">#REF!</definedName>
  </definedNames>
  <calcPr calcId="162913"/>
</workbook>
</file>

<file path=xl/calcChain.xml><?xml version="1.0" encoding="utf-8"?>
<calcChain xmlns="http://schemas.openxmlformats.org/spreadsheetml/2006/main">
  <c r="H68" i="7" l="1"/>
  <c r="H67" i="7"/>
  <c r="G69" i="7"/>
  <c r="F69" i="7"/>
  <c r="G68" i="7"/>
  <c r="G67" i="7"/>
  <c r="F68" i="7"/>
  <c r="F67" i="7"/>
  <c r="H61" i="7"/>
  <c r="H62" i="7"/>
  <c r="F63" i="7"/>
  <c r="G63" i="7"/>
  <c r="H63" i="7" s="1"/>
  <c r="H31" i="7"/>
  <c r="H32" i="7"/>
  <c r="F33" i="7"/>
  <c r="G33" i="7"/>
  <c r="H8" i="7"/>
  <c r="H10" i="7"/>
  <c r="H11" i="7"/>
  <c r="H13" i="7"/>
  <c r="H14" i="7"/>
  <c r="H16" i="7"/>
  <c r="H17" i="7"/>
  <c r="H19" i="7"/>
  <c r="H20" i="7"/>
  <c r="H22" i="7"/>
  <c r="H23" i="7"/>
  <c r="H25" i="7"/>
  <c r="H26" i="7"/>
  <c r="H28" i="7"/>
  <c r="H29" i="7"/>
  <c r="H34" i="7"/>
  <c r="H35" i="7"/>
  <c r="H37" i="7"/>
  <c r="H38" i="7"/>
  <c r="H43" i="7"/>
  <c r="H44" i="7"/>
  <c r="H46" i="7"/>
  <c r="H47" i="7"/>
  <c r="H49" i="7"/>
  <c r="H50" i="7"/>
  <c r="H52" i="7"/>
  <c r="H53" i="7"/>
  <c r="H55" i="7"/>
  <c r="H56" i="7"/>
  <c r="H58" i="7"/>
  <c r="H59" i="7"/>
  <c r="H69" i="7"/>
  <c r="H7" i="7"/>
  <c r="G60" i="7"/>
  <c r="F60" i="7"/>
  <c r="G57" i="7"/>
  <c r="F57" i="7"/>
  <c r="G54" i="7"/>
  <c r="F54" i="7"/>
  <c r="G51" i="7"/>
  <c r="F51" i="7"/>
  <c r="G48" i="7"/>
  <c r="F48" i="7"/>
  <c r="G45" i="7"/>
  <c r="F45" i="7"/>
  <c r="G39" i="7"/>
  <c r="F39" i="7"/>
  <c r="G36" i="7"/>
  <c r="F36" i="7"/>
  <c r="G30" i="7"/>
  <c r="F30" i="7"/>
  <c r="G27" i="7"/>
  <c r="F27" i="7"/>
  <c r="G24" i="7"/>
  <c r="F24" i="7"/>
  <c r="G21" i="7"/>
  <c r="F21" i="7"/>
  <c r="G18" i="7"/>
  <c r="F18" i="7"/>
  <c r="G15" i="7"/>
  <c r="F15" i="7"/>
  <c r="G12" i="7"/>
  <c r="F12" i="7"/>
  <c r="G9" i="7"/>
  <c r="F9" i="7"/>
  <c r="H33" i="7" l="1"/>
  <c r="H45" i="7"/>
  <c r="H48" i="7"/>
  <c r="H60" i="7"/>
  <c r="H27" i="7"/>
  <c r="H18" i="7"/>
  <c r="H12" i="7"/>
  <c r="H30" i="7"/>
  <c r="H57" i="7"/>
  <c r="H15" i="7"/>
  <c r="H36" i="7"/>
  <c r="H39" i="7"/>
  <c r="H9" i="7"/>
  <c r="H51" i="7"/>
  <c r="H54" i="7"/>
  <c r="H21" i="7"/>
  <c r="H24" i="7"/>
</calcChain>
</file>

<file path=xl/sharedStrings.xml><?xml version="1.0" encoding="utf-8"?>
<sst xmlns="http://schemas.openxmlformats.org/spreadsheetml/2006/main" count="153" uniqueCount="73">
  <si>
    <t>Zone</t>
  </si>
  <si>
    <t>DPL</t>
  </si>
  <si>
    <t>COMED</t>
  </si>
  <si>
    <t>BGE</t>
  </si>
  <si>
    <t>PPL</t>
  </si>
  <si>
    <t>PSEG</t>
  </si>
  <si>
    <t>JCPL</t>
  </si>
  <si>
    <t>PENELEC</t>
  </si>
  <si>
    <t>PEPCO</t>
  </si>
  <si>
    <t>PECO</t>
  </si>
  <si>
    <t>ATSI</t>
  </si>
  <si>
    <t>EKPC</t>
  </si>
  <si>
    <t>AEP</t>
  </si>
  <si>
    <t>APS</t>
  </si>
  <si>
    <t>DOM</t>
  </si>
  <si>
    <t>AECO</t>
  </si>
  <si>
    <t>METED</t>
  </si>
  <si>
    <t>DEOK</t>
  </si>
  <si>
    <t>DUQ</t>
  </si>
  <si>
    <t>DAY</t>
  </si>
  <si>
    <t>RECO</t>
  </si>
  <si>
    <t>Season</t>
  </si>
  <si>
    <t>Test DateTime</t>
  </si>
  <si>
    <t>Summer</t>
  </si>
  <si>
    <t>Winter</t>
  </si>
  <si>
    <t>Registration Count</t>
  </si>
  <si>
    <t>AECO Average</t>
  </si>
  <si>
    <t>AEP Average</t>
  </si>
  <si>
    <t>APS Average</t>
  </si>
  <si>
    <t>ATSI Average</t>
  </si>
  <si>
    <t>BGE Average</t>
  </si>
  <si>
    <t>COMED Average</t>
  </si>
  <si>
    <t>DAY Average</t>
  </si>
  <si>
    <t>DEOK Average</t>
  </si>
  <si>
    <t>DOM Average</t>
  </si>
  <si>
    <t>DPL Average</t>
  </si>
  <si>
    <t>DUQ Average</t>
  </si>
  <si>
    <t>EKPC Average</t>
  </si>
  <si>
    <t>JCPL Average</t>
  </si>
  <si>
    <t>METED Average</t>
  </si>
  <si>
    <t>PECO Average</t>
  </si>
  <si>
    <t>PENELEC Average</t>
  </si>
  <si>
    <t>PEPCO Average</t>
  </si>
  <si>
    <t>PPL Average</t>
  </si>
  <si>
    <t>PSEG Average</t>
  </si>
  <si>
    <t>RECO Average</t>
  </si>
  <si>
    <t>Meter Reading (MW)</t>
  </si>
  <si>
    <t>Seasonal FSL (MW)</t>
  </si>
  <si>
    <t>Difference: FSL - Meter Reading (MW)</t>
  </si>
  <si>
    <t>*</t>
  </si>
  <si>
    <t>Average Total</t>
  </si>
  <si>
    <t>Data Description</t>
  </si>
  <si>
    <t>The table below provides information from the 2023/2024 seasonal DR test results, and compares total meter readings of the registrations in the zone for each hour of the test to the total seasonal Firm Service Level (FSL) of such registrations.</t>
  </si>
  <si>
    <t>Summer Average Total</t>
  </si>
  <si>
    <t>Winter Average Total</t>
  </si>
  <si>
    <t>Data for zones that contain test results for less than 4 CSPs is not shown or included in totals due to confidentiality rules.</t>
  </si>
  <si>
    <t>2021/22</t>
  </si>
  <si>
    <t>2022/23</t>
  </si>
  <si>
    <t>2023/24</t>
  </si>
  <si>
    <t>2024/25</t>
  </si>
  <si>
    <t>Summer Peak Load Contribution (PLC)</t>
  </si>
  <si>
    <t>Summer Firm Service Level (FSL)</t>
  </si>
  <si>
    <t>Winter Peak Load (WPL)</t>
  </si>
  <si>
    <t>Winter Firm Service Level (WFSL)</t>
  </si>
  <si>
    <t>Summer Nominated Value</t>
  </si>
  <si>
    <t>Winter Nominated Value</t>
  </si>
  <si>
    <t>Data Element</t>
  </si>
  <si>
    <t>Notes:</t>
  </si>
  <si>
    <t>Summer Nominated Value = PLC - (Summer FSL * LossFactor) for each registration</t>
  </si>
  <si>
    <t>Winter Nominated Value = (WPL * Zonal Winter Weather Adjustment Factor - Winter FSL) * LossFactor for each registration</t>
  </si>
  <si>
    <t>All values are provided in MW terms</t>
  </si>
  <si>
    <t>The table below provides aggregate DR Firm Service Level registration data for recent Delivery Years (excludes summer-only registrations).</t>
  </si>
  <si>
    <t>The data is limited to Firm Service Level registrations that provided meter readings in their submitted test data for such hours and only includes initial test results (no retest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</si>
</sst>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_(* #,##0.0_);_(* \(#,##0.0\);_(* &quot;-&quot;??_);_(@_)"/>
    <numFmt numFmtId="165" formatCode="_(* #,##0_);_(* \(#,##0\);_(* &quot;-&quot;??_);_(@_)"/>
    <numFmt numFmtId="166" formatCode="[$-409]m/d/yy\ h:mm\ AM/PM;@"/>
    <numFmt numFmtId="167" formatCode="_(* #,##0.000_);_(* \(#,##0.000\);_(* &quot;-&quot;??_);_(@_)"/>
  </numFmts>
  <fonts count="6" x14ac:knownFonts="1">
    <font>
      <sz val="10"/>
      <name val="Arial"/>
    </font>
    <font>
      <sz val="10"/>
      <name val="Arial"/>
      <family val="2"/>
    </font>
    <font>
      <b/>
      <sz val="10"/>
      <name val="Arial"/>
      <family val="2"/>
    </font>
    <font>
      <sz val="10"/>
      <name val="Arial"/>
      <family val="2"/>
    </font>
    <font>
      <b/>
      <u/>
      <sz val="10"/>
      <name val="Arial"/>
      <family val="2"/>
    </font>
    <font>
      <i/>
      <sz val="10"/>
      <name val="Arial"/>
      <family val="2"/>
    </font>
  </fonts>
  <fills count="4">
    <fill>
      <patternFill patternType="none"/>
    </fill>
    <fill>
      <patternFill patternType="gray125"/>
    </fill>
    <fill>
      <patternFill patternType="solid">
        <fgColor theme="3" tint="0.79998168889431442"/>
        <bgColor indexed="64"/>
      </patternFill>
    </fill>
    <fill>
      <patternFill patternType="solid">
        <fgColor theme="2"/>
        <bgColor indexed="64"/>
      </patternFill>
    </fill>
  </fills>
  <borders count="1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xf numFmtId="43" fontId="1" fillId="0" borderId="0" applyFont="0" applyFill="0" applyBorder="0" applyAlignment="0" applyProtection="0"/>
  </cellStyleXfs>
  <cellXfs count="81">
    <xf numFmtId="0" fontId="0" fillId="0" borderId="0" xfId="0"/>
    <xf numFmtId="0" fontId="0" fillId="0" borderId="0" xfId="0" applyAlignment="1">
      <alignment vertical="center"/>
    </xf>
    <xf numFmtId="167" fontId="0" fillId="0" borderId="0" xfId="1" applyNumberFormat="1" applyFont="1" applyAlignment="1">
      <alignment vertical="center"/>
    </xf>
    <xf numFmtId="0" fontId="3" fillId="0" borderId="0" xfId="0" applyFont="1" applyAlignment="1">
      <alignment vertical="center"/>
    </xf>
    <xf numFmtId="165" fontId="0" fillId="0" borderId="0" xfId="1" applyNumberFormat="1" applyFont="1" applyAlignment="1">
      <alignment vertical="center"/>
    </xf>
    <xf numFmtId="166" fontId="0" fillId="0" borderId="0" xfId="0" applyNumberFormat="1" applyAlignment="1">
      <alignment horizontal="left" vertical="center"/>
    </xf>
    <xf numFmtId="166" fontId="0" fillId="0" borderId="0" xfId="0" applyNumberFormat="1" applyBorder="1" applyAlignment="1">
      <alignment horizontal="left" vertical="center"/>
    </xf>
    <xf numFmtId="0" fontId="0" fillId="0" borderId="0" xfId="0" applyBorder="1" applyAlignment="1">
      <alignment vertical="center"/>
    </xf>
    <xf numFmtId="0" fontId="3" fillId="0" borderId="0" xfId="0" applyFont="1" applyBorder="1" applyAlignment="1">
      <alignment horizontal="center" vertical="center"/>
    </xf>
    <xf numFmtId="166" fontId="0" fillId="2" borderId="0" xfId="0" applyNumberFormat="1" applyFill="1" applyBorder="1" applyAlignment="1">
      <alignment horizontal="left" vertical="center"/>
    </xf>
    <xf numFmtId="0" fontId="0" fillId="2" borderId="0" xfId="0" applyFill="1" applyBorder="1" applyAlignment="1">
      <alignment vertical="center"/>
    </xf>
    <xf numFmtId="166" fontId="0" fillId="3" borderId="6" xfId="0" applyNumberFormat="1" applyFill="1" applyBorder="1" applyAlignment="1">
      <alignment horizontal="left" vertical="center"/>
    </xf>
    <xf numFmtId="0" fontId="0" fillId="3" borderId="6" xfId="0" applyFill="1" applyBorder="1" applyAlignment="1">
      <alignment vertical="center"/>
    </xf>
    <xf numFmtId="166" fontId="0" fillId="3" borderId="0" xfId="0" applyNumberFormat="1" applyFill="1" applyBorder="1" applyAlignment="1">
      <alignment horizontal="left" vertical="center"/>
    </xf>
    <xf numFmtId="0" fontId="0" fillId="3" borderId="0" xfId="0" applyFill="1" applyBorder="1" applyAlignment="1">
      <alignment vertical="center"/>
    </xf>
    <xf numFmtId="166" fontId="0" fillId="0" borderId="14" xfId="0" applyNumberFormat="1" applyBorder="1" applyAlignment="1">
      <alignment horizontal="left" vertical="center"/>
    </xf>
    <xf numFmtId="0" fontId="0" fillId="0" borderId="14" xfId="0" applyBorder="1" applyAlignment="1">
      <alignment vertical="center"/>
    </xf>
    <xf numFmtId="166" fontId="0" fillId="3" borderId="14" xfId="0" applyNumberFormat="1" applyFill="1" applyBorder="1" applyAlignment="1">
      <alignment horizontal="left" vertical="center"/>
    </xf>
    <xf numFmtId="0" fontId="0" fillId="3" borderId="14" xfId="0" applyFill="1" applyBorder="1" applyAlignment="1">
      <alignment vertical="center"/>
    </xf>
    <xf numFmtId="0" fontId="2" fillId="3" borderId="8" xfId="0" applyFont="1" applyFill="1" applyBorder="1" applyAlignment="1">
      <alignment vertical="center"/>
    </xf>
    <xf numFmtId="0" fontId="2" fillId="3" borderId="5" xfId="0" applyFont="1" applyFill="1" applyBorder="1" applyAlignment="1">
      <alignment vertical="center"/>
    </xf>
    <xf numFmtId="0" fontId="2" fillId="0" borderId="13" xfId="0" applyFont="1" applyBorder="1" applyAlignment="1">
      <alignment vertical="center"/>
    </xf>
    <xf numFmtId="0" fontId="2" fillId="0" borderId="8" xfId="0" applyFont="1" applyBorder="1" applyAlignment="1">
      <alignment vertical="center"/>
    </xf>
    <xf numFmtId="0" fontId="2" fillId="3" borderId="13" xfId="0" applyFont="1" applyFill="1" applyBorder="1" applyAlignment="1">
      <alignment vertical="center"/>
    </xf>
    <xf numFmtId="0" fontId="2" fillId="3" borderId="0" xfId="0" applyFont="1" applyFill="1" applyBorder="1" applyAlignment="1">
      <alignment vertical="center"/>
    </xf>
    <xf numFmtId="0" fontId="2" fillId="2" borderId="2" xfId="0" applyFont="1" applyFill="1" applyBorder="1" applyAlignment="1">
      <alignment vertical="center"/>
    </xf>
    <xf numFmtId="166" fontId="2" fillId="2" borderId="3" xfId="0" applyNumberFormat="1" applyFont="1" applyFill="1" applyBorder="1" applyAlignment="1">
      <alignment horizontal="left" vertical="center"/>
    </xf>
    <xf numFmtId="0" fontId="2" fillId="2" borderId="3" xfId="0" applyFont="1" applyFill="1" applyBorder="1" applyAlignment="1">
      <alignment vertical="center"/>
    </xf>
    <xf numFmtId="167" fontId="2" fillId="2" borderId="3" xfId="1" applyNumberFormat="1" applyFont="1" applyFill="1" applyBorder="1" applyAlignment="1">
      <alignment vertical="center"/>
    </xf>
    <xf numFmtId="165" fontId="2" fillId="2" borderId="4" xfId="1" applyNumberFormat="1" applyFont="1" applyFill="1" applyBorder="1" applyAlignment="1">
      <alignment vertical="center"/>
    </xf>
    <xf numFmtId="0" fontId="3" fillId="0" borderId="14" xfId="0" applyFont="1" applyBorder="1" applyAlignment="1">
      <alignment horizontal="center" vertical="center"/>
    </xf>
    <xf numFmtId="166" fontId="3" fillId="3" borderId="6" xfId="0" applyNumberFormat="1" applyFont="1" applyFill="1" applyBorder="1" applyAlignment="1">
      <alignment horizontal="left" vertical="center"/>
    </xf>
    <xf numFmtId="166" fontId="3" fillId="3" borderId="0" xfId="0" applyNumberFormat="1" applyFont="1" applyFill="1" applyBorder="1" applyAlignment="1">
      <alignment horizontal="left" vertical="center"/>
    </xf>
    <xf numFmtId="166" fontId="3" fillId="0" borderId="14" xfId="0" applyNumberFormat="1" applyFont="1" applyBorder="1" applyAlignment="1">
      <alignment horizontal="left" vertical="center"/>
    </xf>
    <xf numFmtId="166" fontId="3" fillId="0" borderId="0" xfId="0" applyNumberFormat="1" applyFont="1" applyBorder="1" applyAlignment="1">
      <alignment horizontal="left" vertical="center"/>
    </xf>
    <xf numFmtId="166" fontId="3" fillId="3" borderId="14" xfId="0" applyNumberFormat="1" applyFont="1" applyFill="1" applyBorder="1" applyAlignment="1">
      <alignment horizontal="left" vertical="center"/>
    </xf>
    <xf numFmtId="0" fontId="2" fillId="2" borderId="8" xfId="0" applyFont="1" applyFill="1" applyBorder="1" applyAlignment="1">
      <alignment vertical="center"/>
    </xf>
    <xf numFmtId="0" fontId="2" fillId="2" borderId="13" xfId="0" applyFont="1" applyFill="1" applyBorder="1" applyAlignment="1">
      <alignment vertical="center"/>
    </xf>
    <xf numFmtId="166" fontId="0" fillId="2" borderId="14" xfId="0" applyNumberFormat="1" applyFill="1" applyBorder="1" applyAlignment="1">
      <alignment horizontal="left" vertical="center"/>
    </xf>
    <xf numFmtId="0" fontId="0" fillId="2" borderId="14" xfId="0" applyFill="1" applyBorder="1" applyAlignment="1">
      <alignment vertical="center"/>
    </xf>
    <xf numFmtId="0" fontId="2" fillId="2" borderId="10" xfId="0" applyFont="1" applyFill="1" applyBorder="1" applyAlignment="1">
      <alignment vertical="center"/>
    </xf>
    <xf numFmtId="166" fontId="0" fillId="2" borderId="11" xfId="0" applyNumberFormat="1" applyFill="1" applyBorder="1" applyAlignment="1">
      <alignment horizontal="left" vertical="center"/>
    </xf>
    <xf numFmtId="0" fontId="0" fillId="2" borderId="11" xfId="0" applyFill="1" applyBorder="1" applyAlignment="1">
      <alignment vertical="center"/>
    </xf>
    <xf numFmtId="0" fontId="4" fillId="0" borderId="0" xfId="0" applyFont="1" applyAlignment="1">
      <alignment vertical="center"/>
    </xf>
    <xf numFmtId="164" fontId="0" fillId="3" borderId="6" xfId="1" applyNumberFormat="1" applyFont="1" applyFill="1" applyBorder="1" applyAlignment="1">
      <alignment vertical="center"/>
    </xf>
    <xf numFmtId="164" fontId="0" fillId="3" borderId="7" xfId="1" applyNumberFormat="1" applyFont="1" applyFill="1" applyBorder="1" applyAlignment="1">
      <alignment vertical="center"/>
    </xf>
    <xf numFmtId="164" fontId="0" fillId="3" borderId="0" xfId="1" applyNumberFormat="1" applyFont="1" applyFill="1" applyBorder="1" applyAlignment="1">
      <alignment vertical="center"/>
    </xf>
    <xf numFmtId="164" fontId="0" fillId="3" borderId="9" xfId="1" applyNumberFormat="1" applyFont="1" applyFill="1" applyBorder="1" applyAlignment="1">
      <alignment vertical="center"/>
    </xf>
    <xf numFmtId="164" fontId="0" fillId="0" borderId="14" xfId="1" applyNumberFormat="1" applyFont="1" applyBorder="1" applyAlignment="1">
      <alignment vertical="center"/>
    </xf>
    <xf numFmtId="164" fontId="0" fillId="0" borderId="15" xfId="1" applyNumberFormat="1" applyFont="1" applyBorder="1" applyAlignment="1">
      <alignment vertical="center"/>
    </xf>
    <xf numFmtId="164" fontId="0" fillId="0" borderId="0" xfId="1" applyNumberFormat="1" applyFont="1" applyBorder="1" applyAlignment="1">
      <alignment vertical="center"/>
    </xf>
    <xf numFmtId="164" fontId="0" fillId="0" borderId="9" xfId="1" applyNumberFormat="1" applyFont="1" applyBorder="1" applyAlignment="1">
      <alignment vertical="center"/>
    </xf>
    <xf numFmtId="164" fontId="0" fillId="3" borderId="14" xfId="1" applyNumberFormat="1" applyFont="1" applyFill="1" applyBorder="1" applyAlignment="1">
      <alignment vertical="center"/>
    </xf>
    <xf numFmtId="164" fontId="0" fillId="3" borderId="15" xfId="1" applyNumberFormat="1" applyFont="1" applyFill="1" applyBorder="1" applyAlignment="1">
      <alignment vertical="center"/>
    </xf>
    <xf numFmtId="164" fontId="3" fillId="0" borderId="14" xfId="0" applyNumberFormat="1" applyFont="1" applyBorder="1" applyAlignment="1">
      <alignment horizontal="center" vertical="center"/>
    </xf>
    <xf numFmtId="164" fontId="3" fillId="0" borderId="15" xfId="0" applyNumberFormat="1" applyFont="1" applyBorder="1" applyAlignment="1">
      <alignment horizontal="center" vertical="center"/>
    </xf>
    <xf numFmtId="164" fontId="3" fillId="0" borderId="0" xfId="0" applyNumberFormat="1" applyFont="1" applyBorder="1" applyAlignment="1">
      <alignment horizontal="center" vertical="center"/>
    </xf>
    <xf numFmtId="164" fontId="3" fillId="0" borderId="9" xfId="0" applyNumberFormat="1" applyFont="1" applyBorder="1" applyAlignment="1">
      <alignment horizontal="center" vertical="center"/>
    </xf>
    <xf numFmtId="164" fontId="0" fillId="2" borderId="14" xfId="1" applyNumberFormat="1" applyFont="1" applyFill="1" applyBorder="1" applyAlignment="1">
      <alignment vertical="center"/>
    </xf>
    <xf numFmtId="164" fontId="3" fillId="2" borderId="15" xfId="1" applyNumberFormat="1" applyFont="1" applyFill="1" applyBorder="1" applyAlignment="1">
      <alignment horizontal="center" vertical="center"/>
    </xf>
    <xf numFmtId="164" fontId="3" fillId="2" borderId="0" xfId="1" applyNumberFormat="1" applyFont="1" applyFill="1" applyBorder="1" applyAlignment="1">
      <alignment horizontal="center" vertical="center"/>
    </xf>
    <xf numFmtId="164" fontId="3" fillId="2" borderId="9" xfId="1" applyNumberFormat="1" applyFont="1" applyFill="1" applyBorder="1" applyAlignment="1">
      <alignment horizontal="center" vertical="center"/>
    </xf>
    <xf numFmtId="164" fontId="0" fillId="2" borderId="11" xfId="1" applyNumberFormat="1" applyFont="1" applyFill="1" applyBorder="1" applyAlignment="1">
      <alignment vertical="center"/>
    </xf>
    <xf numFmtId="164" fontId="0" fillId="2" borderId="12" xfId="1" applyNumberFormat="1" applyFont="1" applyFill="1" applyBorder="1" applyAlignment="1">
      <alignment vertical="center"/>
    </xf>
    <xf numFmtId="0" fontId="2" fillId="2" borderId="2" xfId="0" applyFont="1" applyFill="1" applyBorder="1" applyAlignment="1">
      <alignment horizontal="right" vertical="center"/>
    </xf>
    <xf numFmtId="166" fontId="2" fillId="2" borderId="3" xfId="0" applyNumberFormat="1" applyFont="1" applyFill="1" applyBorder="1" applyAlignment="1">
      <alignment horizontal="right" vertical="center"/>
    </xf>
    <xf numFmtId="0" fontId="2" fillId="2" borderId="4" xfId="0" applyFont="1" applyFill="1" applyBorder="1" applyAlignment="1">
      <alignment horizontal="right" vertical="center"/>
    </xf>
    <xf numFmtId="0" fontId="2" fillId="2" borderId="1" xfId="0" applyFont="1" applyFill="1" applyBorder="1" applyAlignment="1">
      <alignment vertical="center"/>
    </xf>
    <xf numFmtId="0" fontId="3" fillId="3" borderId="16" xfId="0" applyFont="1" applyFill="1" applyBorder="1" applyAlignment="1">
      <alignment vertical="center"/>
    </xf>
    <xf numFmtId="165" fontId="0" fillId="3" borderId="0" xfId="1" applyNumberFormat="1" applyFont="1" applyFill="1" applyBorder="1" applyAlignment="1">
      <alignment vertical="center"/>
    </xf>
    <xf numFmtId="165" fontId="0" fillId="3" borderId="9" xfId="1" applyNumberFormat="1" applyFont="1" applyFill="1" applyBorder="1" applyAlignment="1">
      <alignment vertical="center"/>
    </xf>
    <xf numFmtId="0" fontId="3" fillId="3" borderId="17" xfId="0" applyFont="1" applyFill="1" applyBorder="1" applyAlignment="1">
      <alignment vertical="center"/>
    </xf>
    <xf numFmtId="0" fontId="3" fillId="0" borderId="17" xfId="0" applyFont="1" applyBorder="1" applyAlignment="1">
      <alignment vertical="center"/>
    </xf>
    <xf numFmtId="165" fontId="0" fillId="0" borderId="0" xfId="1" applyNumberFormat="1" applyFont="1" applyBorder="1" applyAlignment="1">
      <alignment vertical="center"/>
    </xf>
    <xf numFmtId="165" fontId="0" fillId="0" borderId="9" xfId="1" applyNumberFormat="1" applyFont="1" applyBorder="1" applyAlignment="1">
      <alignment vertical="center"/>
    </xf>
    <xf numFmtId="0" fontId="3" fillId="0" borderId="18" xfId="0" applyFont="1" applyBorder="1" applyAlignment="1">
      <alignment vertical="center"/>
    </xf>
    <xf numFmtId="165" fontId="0" fillId="0" borderId="11" xfId="1" applyNumberFormat="1" applyFont="1" applyBorder="1" applyAlignment="1">
      <alignment vertical="center"/>
    </xf>
    <xf numFmtId="165" fontId="0" fillId="0" borderId="12" xfId="1" applyNumberFormat="1" applyFont="1" applyBorder="1" applyAlignment="1">
      <alignment vertical="center"/>
    </xf>
    <xf numFmtId="0" fontId="2" fillId="0" borderId="0" xfId="0" applyFont="1" applyFill="1" applyBorder="1" applyAlignment="1">
      <alignment vertical="center"/>
    </xf>
    <xf numFmtId="0" fontId="5" fillId="0" borderId="0" xfId="0" applyFont="1" applyFill="1" applyBorder="1" applyAlignment="1">
      <alignment vertical="center"/>
    </xf>
    <xf numFmtId="0" fontId="1" fillId="0" borderId="0" xfId="0" applyFont="1" applyAlignment="1">
      <alignment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76"/>
  <sheetViews>
    <sheetView tabSelected="1" zoomScale="80" zoomScaleNormal="80" workbookViewId="0"/>
  </sheetViews>
  <sheetFormatPr defaultRowHeight="18" customHeight="1" x14ac:dyDescent="0.25"/>
  <cols>
    <col min="1" max="1" width="3.77734375" style="1" customWidth="1"/>
    <col min="2" max="2" width="16" style="1" customWidth="1"/>
    <col min="3" max="3" width="17.33203125" style="5" customWidth="1"/>
    <col min="4" max="4" width="11.77734375" style="5" customWidth="1"/>
    <col min="5" max="5" width="20.21875" style="1" customWidth="1"/>
    <col min="6" max="6" width="22.88671875" style="2" customWidth="1"/>
    <col min="7" max="7" width="23.33203125" style="2" customWidth="1"/>
    <col min="8" max="8" width="37.44140625" style="4" customWidth="1"/>
    <col min="9" max="16384" width="8.88671875" style="1"/>
  </cols>
  <sheetData>
    <row r="1" spans="2:8" ht="18" customHeight="1" x14ac:dyDescent="0.25">
      <c r="B1" s="43" t="s">
        <v>51</v>
      </c>
    </row>
    <row r="2" spans="2:8" ht="18" customHeight="1" x14ac:dyDescent="0.25">
      <c r="B2" s="3" t="s">
        <v>52</v>
      </c>
    </row>
    <row r="3" spans="2:8" ht="18" customHeight="1" x14ac:dyDescent="0.25">
      <c r="B3" s="80" t="s">
        <v>72</v>
      </c>
    </row>
    <row r="4" spans="2:8" ht="18" customHeight="1" x14ac:dyDescent="0.25">
      <c r="B4" s="3" t="s">
        <v>55</v>
      </c>
    </row>
    <row r="5" spans="2:8" ht="18" customHeight="1" thickBot="1" x14ac:dyDescent="0.3"/>
    <row r="6" spans="2:8" ht="18" customHeight="1" thickBot="1" x14ac:dyDescent="0.3">
      <c r="B6" s="25" t="s">
        <v>0</v>
      </c>
      <c r="C6" s="26" t="s">
        <v>22</v>
      </c>
      <c r="D6" s="26" t="s">
        <v>21</v>
      </c>
      <c r="E6" s="27" t="s">
        <v>25</v>
      </c>
      <c r="F6" s="28" t="s">
        <v>46</v>
      </c>
      <c r="G6" s="28" t="s">
        <v>47</v>
      </c>
      <c r="H6" s="29" t="s">
        <v>48</v>
      </c>
    </row>
    <row r="7" spans="2:8" ht="18" customHeight="1" x14ac:dyDescent="0.25">
      <c r="B7" s="20" t="s">
        <v>15</v>
      </c>
      <c r="C7" s="11">
        <v>45100.583333333336</v>
      </c>
      <c r="D7" s="31" t="s">
        <v>23</v>
      </c>
      <c r="E7" s="12">
        <v>169</v>
      </c>
      <c r="F7" s="44">
        <v>51.092878999999982</v>
      </c>
      <c r="G7" s="44">
        <v>42.839872</v>
      </c>
      <c r="H7" s="45">
        <f>G7-F7</f>
        <v>-8.2530069999999824</v>
      </c>
    </row>
    <row r="8" spans="2:8" ht="18" customHeight="1" x14ac:dyDescent="0.25">
      <c r="B8" s="19" t="s">
        <v>15</v>
      </c>
      <c r="C8" s="13">
        <v>45100.625</v>
      </c>
      <c r="D8" s="32" t="s">
        <v>23</v>
      </c>
      <c r="E8" s="14">
        <v>169</v>
      </c>
      <c r="F8" s="46">
        <v>52.633668000000021</v>
      </c>
      <c r="G8" s="46">
        <v>42.839872</v>
      </c>
      <c r="H8" s="47">
        <f t="shared" ref="H8:H69" si="0">G8-F8</f>
        <v>-9.7937960000000217</v>
      </c>
    </row>
    <row r="9" spans="2:8" ht="18" customHeight="1" x14ac:dyDescent="0.25">
      <c r="B9" s="19" t="s">
        <v>26</v>
      </c>
      <c r="C9" s="13"/>
      <c r="D9" s="13"/>
      <c r="E9" s="24"/>
      <c r="F9" s="46">
        <f>AVERAGE(F7:F8)</f>
        <v>51.863273500000005</v>
      </c>
      <c r="G9" s="46">
        <f>AVERAGE(G7:G8)</f>
        <v>42.839872</v>
      </c>
      <c r="H9" s="47">
        <f t="shared" si="0"/>
        <v>-9.0234015000000056</v>
      </c>
    </row>
    <row r="10" spans="2:8" ht="18" customHeight="1" x14ac:dyDescent="0.25">
      <c r="B10" s="21" t="s">
        <v>12</v>
      </c>
      <c r="C10" s="15">
        <v>45266.666666666664</v>
      </c>
      <c r="D10" s="33" t="s">
        <v>24</v>
      </c>
      <c r="E10" s="16">
        <v>1728</v>
      </c>
      <c r="F10" s="48">
        <v>1441.7682540000005</v>
      </c>
      <c r="G10" s="48">
        <v>1654.1837798750018</v>
      </c>
      <c r="H10" s="49">
        <f t="shared" si="0"/>
        <v>212.41552587500132</v>
      </c>
    </row>
    <row r="11" spans="2:8" ht="18" customHeight="1" x14ac:dyDescent="0.25">
      <c r="B11" s="22" t="s">
        <v>12</v>
      </c>
      <c r="C11" s="6">
        <v>45266.708333333336</v>
      </c>
      <c r="D11" s="34" t="s">
        <v>24</v>
      </c>
      <c r="E11" s="7">
        <v>1728</v>
      </c>
      <c r="F11" s="50">
        <v>1418.7238499999983</v>
      </c>
      <c r="G11" s="50">
        <v>1654.1837798750018</v>
      </c>
      <c r="H11" s="51">
        <f t="shared" si="0"/>
        <v>235.45992987500358</v>
      </c>
    </row>
    <row r="12" spans="2:8" ht="18" customHeight="1" x14ac:dyDescent="0.25">
      <c r="B12" s="22" t="s">
        <v>27</v>
      </c>
      <c r="C12" s="6"/>
      <c r="D12" s="6"/>
      <c r="E12" s="7"/>
      <c r="F12" s="50">
        <f>AVERAGE(F10:F11)</f>
        <v>1430.2460519999995</v>
      </c>
      <c r="G12" s="50">
        <f>AVERAGE(G10:G11)</f>
        <v>1654.1837798750018</v>
      </c>
      <c r="H12" s="51">
        <f t="shared" si="0"/>
        <v>223.93772787500234</v>
      </c>
    </row>
    <row r="13" spans="2:8" ht="18" customHeight="1" x14ac:dyDescent="0.25">
      <c r="B13" s="23" t="s">
        <v>13</v>
      </c>
      <c r="C13" s="17">
        <v>45196.541666666664</v>
      </c>
      <c r="D13" s="35" t="s">
        <v>23</v>
      </c>
      <c r="E13" s="18">
        <v>1234</v>
      </c>
      <c r="F13" s="52">
        <v>646.9961780000009</v>
      </c>
      <c r="G13" s="52">
        <v>419.4186290400001</v>
      </c>
      <c r="H13" s="53">
        <f t="shared" si="0"/>
        <v>-227.5775489600008</v>
      </c>
    </row>
    <row r="14" spans="2:8" ht="18" customHeight="1" x14ac:dyDescent="0.25">
      <c r="B14" s="19" t="s">
        <v>13</v>
      </c>
      <c r="C14" s="13">
        <v>45196.583333333336</v>
      </c>
      <c r="D14" s="32" t="s">
        <v>23</v>
      </c>
      <c r="E14" s="14">
        <v>1234</v>
      </c>
      <c r="F14" s="46">
        <v>627.67040400000008</v>
      </c>
      <c r="G14" s="46">
        <v>419.4186290400001</v>
      </c>
      <c r="H14" s="47">
        <f t="shared" si="0"/>
        <v>-208.25177495999998</v>
      </c>
    </row>
    <row r="15" spans="2:8" ht="18" customHeight="1" x14ac:dyDescent="0.25">
      <c r="B15" s="19" t="s">
        <v>28</v>
      </c>
      <c r="C15" s="13"/>
      <c r="D15" s="13"/>
      <c r="E15" s="14"/>
      <c r="F15" s="46">
        <f>AVERAGE(F13:F14)</f>
        <v>637.33329100000049</v>
      </c>
      <c r="G15" s="46">
        <f>AVERAGE(G13:G14)</f>
        <v>419.4186290400001</v>
      </c>
      <c r="H15" s="47">
        <f t="shared" si="0"/>
        <v>-217.91466196000039</v>
      </c>
    </row>
    <row r="16" spans="2:8" ht="18" customHeight="1" x14ac:dyDescent="0.25">
      <c r="B16" s="21" t="s">
        <v>10</v>
      </c>
      <c r="C16" s="15">
        <v>45244.666666666664</v>
      </c>
      <c r="D16" s="33" t="s">
        <v>24</v>
      </c>
      <c r="E16" s="16">
        <v>1143</v>
      </c>
      <c r="F16" s="48">
        <v>1141.4653289999999</v>
      </c>
      <c r="G16" s="48">
        <v>1099.4911613030013</v>
      </c>
      <c r="H16" s="49">
        <f t="shared" si="0"/>
        <v>-41.97416769699862</v>
      </c>
    </row>
    <row r="17" spans="2:8" ht="18" customHeight="1" x14ac:dyDescent="0.25">
      <c r="B17" s="22" t="s">
        <v>10</v>
      </c>
      <c r="C17" s="6">
        <v>45244.708333333336</v>
      </c>
      <c r="D17" s="34" t="s">
        <v>24</v>
      </c>
      <c r="E17" s="7">
        <v>1143</v>
      </c>
      <c r="F17" s="50">
        <v>1135.6696999999997</v>
      </c>
      <c r="G17" s="50">
        <v>1099.4911613030013</v>
      </c>
      <c r="H17" s="51">
        <f t="shared" si="0"/>
        <v>-36.17853869699843</v>
      </c>
    </row>
    <row r="18" spans="2:8" ht="18" customHeight="1" x14ac:dyDescent="0.25">
      <c r="B18" s="22" t="s">
        <v>29</v>
      </c>
      <c r="C18" s="6"/>
      <c r="D18" s="6"/>
      <c r="E18" s="7"/>
      <c r="F18" s="50">
        <f>AVERAGE(F16:F17)</f>
        <v>1138.5675144999998</v>
      </c>
      <c r="G18" s="50">
        <f>AVERAGE(G16:G17)</f>
        <v>1099.4911613030013</v>
      </c>
      <c r="H18" s="51">
        <f t="shared" si="0"/>
        <v>-39.076353196998525</v>
      </c>
    </row>
    <row r="19" spans="2:8" ht="18" customHeight="1" x14ac:dyDescent="0.25">
      <c r="B19" s="23" t="s">
        <v>3</v>
      </c>
      <c r="C19" s="17">
        <v>45370.666666666664</v>
      </c>
      <c r="D19" s="35" t="s">
        <v>24</v>
      </c>
      <c r="E19" s="18">
        <v>753</v>
      </c>
      <c r="F19" s="52">
        <v>218.63797199999991</v>
      </c>
      <c r="G19" s="52">
        <v>234.17088244199985</v>
      </c>
      <c r="H19" s="53">
        <f t="shared" si="0"/>
        <v>15.532910441999945</v>
      </c>
    </row>
    <row r="20" spans="2:8" ht="18" customHeight="1" x14ac:dyDescent="0.25">
      <c r="B20" s="19" t="s">
        <v>3</v>
      </c>
      <c r="C20" s="13">
        <v>45370.708333333336</v>
      </c>
      <c r="D20" s="32" t="s">
        <v>24</v>
      </c>
      <c r="E20" s="14">
        <v>753</v>
      </c>
      <c r="F20" s="46">
        <v>218.65608099999997</v>
      </c>
      <c r="G20" s="46">
        <v>234.17088244199985</v>
      </c>
      <c r="H20" s="47">
        <f t="shared" si="0"/>
        <v>15.514801441999879</v>
      </c>
    </row>
    <row r="21" spans="2:8" ht="18" customHeight="1" x14ac:dyDescent="0.25">
      <c r="B21" s="19" t="s">
        <v>30</v>
      </c>
      <c r="C21" s="13"/>
      <c r="D21" s="13"/>
      <c r="E21" s="14"/>
      <c r="F21" s="46">
        <f>AVERAGE(F19:F20)</f>
        <v>218.64702649999992</v>
      </c>
      <c r="G21" s="46">
        <f>AVERAGE(G19:G20)</f>
        <v>234.17088244199985</v>
      </c>
      <c r="H21" s="47">
        <f t="shared" si="0"/>
        <v>15.523855941999926</v>
      </c>
    </row>
    <row r="22" spans="2:8" ht="18" customHeight="1" x14ac:dyDescent="0.25">
      <c r="B22" s="21" t="s">
        <v>2</v>
      </c>
      <c r="C22" s="15">
        <v>45154.666666666664</v>
      </c>
      <c r="D22" s="33" t="s">
        <v>23</v>
      </c>
      <c r="E22" s="16">
        <v>2520</v>
      </c>
      <c r="F22" s="48">
        <v>1933.3058550000026</v>
      </c>
      <c r="G22" s="48">
        <v>2001.7387085130001</v>
      </c>
      <c r="H22" s="49">
        <f t="shared" si="0"/>
        <v>68.432853512997553</v>
      </c>
    </row>
    <row r="23" spans="2:8" ht="18" customHeight="1" x14ac:dyDescent="0.25">
      <c r="B23" s="22" t="s">
        <v>2</v>
      </c>
      <c r="C23" s="6">
        <v>45154.708333333336</v>
      </c>
      <c r="D23" s="34" t="s">
        <v>23</v>
      </c>
      <c r="E23" s="7">
        <v>2520</v>
      </c>
      <c r="F23" s="50">
        <v>1928.0341249999979</v>
      </c>
      <c r="G23" s="50">
        <v>2001.7387085130001</v>
      </c>
      <c r="H23" s="51">
        <f t="shared" si="0"/>
        <v>73.704583513002262</v>
      </c>
    </row>
    <row r="24" spans="2:8" ht="18" customHeight="1" x14ac:dyDescent="0.25">
      <c r="B24" s="22" t="s">
        <v>31</v>
      </c>
      <c r="C24" s="6"/>
      <c r="D24" s="6"/>
      <c r="E24" s="7"/>
      <c r="F24" s="50">
        <f>AVERAGE(F22:F23)</f>
        <v>1930.6699900000003</v>
      </c>
      <c r="G24" s="50">
        <f>AVERAGE(G22:G23)</f>
        <v>2001.7387085130001</v>
      </c>
      <c r="H24" s="51">
        <f t="shared" si="0"/>
        <v>71.068718512999794</v>
      </c>
    </row>
    <row r="25" spans="2:8" ht="18" customHeight="1" x14ac:dyDescent="0.25">
      <c r="B25" s="23" t="s">
        <v>19</v>
      </c>
      <c r="C25" s="17">
        <v>45337.666666666664</v>
      </c>
      <c r="D25" s="35" t="s">
        <v>24</v>
      </c>
      <c r="E25" s="18">
        <v>200</v>
      </c>
      <c r="F25" s="52">
        <v>197.42528699999983</v>
      </c>
      <c r="G25" s="52">
        <v>174.89284065000001</v>
      </c>
      <c r="H25" s="53">
        <f t="shared" si="0"/>
        <v>-22.532446349999816</v>
      </c>
    </row>
    <row r="26" spans="2:8" ht="18" customHeight="1" x14ac:dyDescent="0.25">
      <c r="B26" s="19" t="s">
        <v>19</v>
      </c>
      <c r="C26" s="13">
        <v>45337.708333333336</v>
      </c>
      <c r="D26" s="32" t="s">
        <v>24</v>
      </c>
      <c r="E26" s="14">
        <v>200</v>
      </c>
      <c r="F26" s="46">
        <v>205.66968600000015</v>
      </c>
      <c r="G26" s="46">
        <v>174.89284065000001</v>
      </c>
      <c r="H26" s="47">
        <f t="shared" si="0"/>
        <v>-30.776845350000144</v>
      </c>
    </row>
    <row r="27" spans="2:8" ht="18" customHeight="1" x14ac:dyDescent="0.25">
      <c r="B27" s="19" t="s">
        <v>32</v>
      </c>
      <c r="C27" s="13"/>
      <c r="D27" s="13"/>
      <c r="E27" s="14"/>
      <c r="F27" s="46">
        <f>AVERAGE(F25:F26)</f>
        <v>201.54748649999999</v>
      </c>
      <c r="G27" s="46">
        <f>AVERAGE(G25:G26)</f>
        <v>174.89284065000001</v>
      </c>
      <c r="H27" s="47">
        <f t="shared" si="0"/>
        <v>-26.65464584999998</v>
      </c>
    </row>
    <row r="28" spans="2:8" ht="18" customHeight="1" x14ac:dyDescent="0.25">
      <c r="B28" s="21" t="s">
        <v>17</v>
      </c>
      <c r="C28" s="15">
        <v>45106.583333333336</v>
      </c>
      <c r="D28" s="33" t="s">
        <v>23</v>
      </c>
      <c r="E28" s="16">
        <v>487</v>
      </c>
      <c r="F28" s="48">
        <v>192.578936</v>
      </c>
      <c r="G28" s="48">
        <v>182.86033753299998</v>
      </c>
      <c r="H28" s="49">
        <f t="shared" si="0"/>
        <v>-9.7185984670000209</v>
      </c>
    </row>
    <row r="29" spans="2:8" ht="18" customHeight="1" x14ac:dyDescent="0.25">
      <c r="B29" s="22" t="s">
        <v>17</v>
      </c>
      <c r="C29" s="6">
        <v>45106.625</v>
      </c>
      <c r="D29" s="34" t="s">
        <v>23</v>
      </c>
      <c r="E29" s="7">
        <v>487</v>
      </c>
      <c r="F29" s="50">
        <v>193.42250600000006</v>
      </c>
      <c r="G29" s="50">
        <v>182.86033753299998</v>
      </c>
      <c r="H29" s="51">
        <f t="shared" si="0"/>
        <v>-10.562168467000077</v>
      </c>
    </row>
    <row r="30" spans="2:8" ht="18" customHeight="1" x14ac:dyDescent="0.25">
      <c r="B30" s="22" t="s">
        <v>33</v>
      </c>
      <c r="C30" s="6"/>
      <c r="D30" s="6"/>
      <c r="E30" s="7"/>
      <c r="F30" s="50">
        <f>AVERAGE(F28:F29)</f>
        <v>193.00072100000003</v>
      </c>
      <c r="G30" s="50">
        <f>AVERAGE(G28:G29)</f>
        <v>182.86033753299998</v>
      </c>
      <c r="H30" s="51">
        <f t="shared" si="0"/>
        <v>-10.140383467000049</v>
      </c>
    </row>
    <row r="31" spans="2:8" ht="18" customHeight="1" x14ac:dyDescent="0.25">
      <c r="B31" s="23" t="s">
        <v>14</v>
      </c>
      <c r="C31" s="17">
        <v>45162.541666666664</v>
      </c>
      <c r="D31" s="35" t="s">
        <v>23</v>
      </c>
      <c r="E31" s="18">
        <v>1372</v>
      </c>
      <c r="F31" s="52">
        <v>940.58157599999856</v>
      </c>
      <c r="G31" s="52">
        <v>815.52641654900015</v>
      </c>
      <c r="H31" s="53">
        <f t="shared" si="0"/>
        <v>-125.05515945099842</v>
      </c>
    </row>
    <row r="32" spans="2:8" ht="18" customHeight="1" x14ac:dyDescent="0.25">
      <c r="B32" s="19" t="s">
        <v>14</v>
      </c>
      <c r="C32" s="13">
        <v>45162.583333333336</v>
      </c>
      <c r="D32" s="32" t="s">
        <v>23</v>
      </c>
      <c r="E32" s="14">
        <v>1372</v>
      </c>
      <c r="F32" s="46">
        <v>940.86188299999958</v>
      </c>
      <c r="G32" s="46">
        <v>815.52641654900015</v>
      </c>
      <c r="H32" s="47">
        <f t="shared" si="0"/>
        <v>-125.33546645099943</v>
      </c>
    </row>
    <row r="33" spans="2:8" ht="18" customHeight="1" x14ac:dyDescent="0.25">
      <c r="B33" s="19" t="s">
        <v>34</v>
      </c>
      <c r="C33" s="13"/>
      <c r="D33" s="13"/>
      <c r="E33" s="14"/>
      <c r="F33" s="46">
        <f>AVERAGE(F31:F32)</f>
        <v>940.72172949999913</v>
      </c>
      <c r="G33" s="46">
        <f>AVERAGE(G31:G32)</f>
        <v>815.52641654900015</v>
      </c>
      <c r="H33" s="47">
        <f t="shared" si="0"/>
        <v>-125.19531295099898</v>
      </c>
    </row>
    <row r="34" spans="2:8" ht="18" customHeight="1" x14ac:dyDescent="0.25">
      <c r="B34" s="21" t="s">
        <v>1</v>
      </c>
      <c r="C34" s="15">
        <v>45337.666666666664</v>
      </c>
      <c r="D34" s="33" t="s">
        <v>24</v>
      </c>
      <c r="E34" s="16">
        <v>386</v>
      </c>
      <c r="F34" s="48">
        <v>149.10969700000004</v>
      </c>
      <c r="G34" s="48">
        <v>146.694380903</v>
      </c>
      <c r="H34" s="49">
        <f t="shared" si="0"/>
        <v>-2.4153160970000442</v>
      </c>
    </row>
    <row r="35" spans="2:8" ht="18" customHeight="1" x14ac:dyDescent="0.25">
      <c r="B35" s="22" t="s">
        <v>1</v>
      </c>
      <c r="C35" s="6">
        <v>45337.708333333336</v>
      </c>
      <c r="D35" s="34" t="s">
        <v>24</v>
      </c>
      <c r="E35" s="7">
        <v>386</v>
      </c>
      <c r="F35" s="50">
        <v>145.861684</v>
      </c>
      <c r="G35" s="50">
        <v>146.694380903</v>
      </c>
      <c r="H35" s="51">
        <f t="shared" si="0"/>
        <v>0.83269690299999866</v>
      </c>
    </row>
    <row r="36" spans="2:8" ht="18" customHeight="1" x14ac:dyDescent="0.25">
      <c r="B36" s="22" t="s">
        <v>35</v>
      </c>
      <c r="C36" s="6"/>
      <c r="D36" s="6"/>
      <c r="E36" s="7"/>
      <c r="F36" s="50">
        <f>AVERAGE(F34:F35)</f>
        <v>147.48569050000003</v>
      </c>
      <c r="G36" s="50">
        <f>AVERAGE(G34:G35)</f>
        <v>146.694380903</v>
      </c>
      <c r="H36" s="51">
        <f t="shared" si="0"/>
        <v>-0.791309597000037</v>
      </c>
    </row>
    <row r="37" spans="2:8" ht="18" customHeight="1" x14ac:dyDescent="0.25">
      <c r="B37" s="23" t="s">
        <v>18</v>
      </c>
      <c r="C37" s="17">
        <v>45132.5</v>
      </c>
      <c r="D37" s="35" t="s">
        <v>23</v>
      </c>
      <c r="E37" s="18">
        <v>511</v>
      </c>
      <c r="F37" s="52">
        <v>179.66514700000016</v>
      </c>
      <c r="G37" s="52">
        <v>152.507460302</v>
      </c>
      <c r="H37" s="53">
        <f t="shared" si="0"/>
        <v>-27.157686698000163</v>
      </c>
    </row>
    <row r="38" spans="2:8" ht="18" customHeight="1" x14ac:dyDescent="0.25">
      <c r="B38" s="19" t="s">
        <v>18</v>
      </c>
      <c r="C38" s="13">
        <v>45132.541666666664</v>
      </c>
      <c r="D38" s="32" t="s">
        <v>23</v>
      </c>
      <c r="E38" s="14">
        <v>511</v>
      </c>
      <c r="F38" s="46">
        <v>174.15096399999999</v>
      </c>
      <c r="G38" s="46">
        <v>152.507460302</v>
      </c>
      <c r="H38" s="47">
        <f t="shared" si="0"/>
        <v>-21.643503697999989</v>
      </c>
    </row>
    <row r="39" spans="2:8" ht="18" customHeight="1" x14ac:dyDescent="0.25">
      <c r="B39" s="19" t="s">
        <v>36</v>
      </c>
      <c r="C39" s="13"/>
      <c r="D39" s="13"/>
      <c r="E39" s="14"/>
      <c r="F39" s="46">
        <f>AVERAGE(F37:F38)</f>
        <v>176.90805550000007</v>
      </c>
      <c r="G39" s="46">
        <f>AVERAGE(G37:G38)</f>
        <v>152.507460302</v>
      </c>
      <c r="H39" s="47">
        <f t="shared" si="0"/>
        <v>-24.400595198000076</v>
      </c>
    </row>
    <row r="40" spans="2:8" ht="18" customHeight="1" x14ac:dyDescent="0.25">
      <c r="B40" s="21" t="s">
        <v>11</v>
      </c>
      <c r="C40" s="15">
        <v>45211.583333333336</v>
      </c>
      <c r="D40" s="33" t="s">
        <v>23</v>
      </c>
      <c r="E40" s="30" t="s">
        <v>49</v>
      </c>
      <c r="F40" s="54" t="s">
        <v>49</v>
      </c>
      <c r="G40" s="54" t="s">
        <v>49</v>
      </c>
      <c r="H40" s="55" t="s">
        <v>49</v>
      </c>
    </row>
    <row r="41" spans="2:8" ht="18" customHeight="1" x14ac:dyDescent="0.25">
      <c r="B41" s="22" t="s">
        <v>11</v>
      </c>
      <c r="C41" s="6">
        <v>45211.625</v>
      </c>
      <c r="D41" s="34" t="s">
        <v>23</v>
      </c>
      <c r="E41" s="8" t="s">
        <v>49</v>
      </c>
      <c r="F41" s="56" t="s">
        <v>49</v>
      </c>
      <c r="G41" s="56" t="s">
        <v>49</v>
      </c>
      <c r="H41" s="57" t="s">
        <v>49</v>
      </c>
    </row>
    <row r="42" spans="2:8" ht="18" customHeight="1" x14ac:dyDescent="0.25">
      <c r="B42" s="22" t="s">
        <v>37</v>
      </c>
      <c r="C42" s="6"/>
      <c r="D42" s="6"/>
      <c r="E42" s="7"/>
      <c r="F42" s="56" t="s">
        <v>49</v>
      </c>
      <c r="G42" s="56" t="s">
        <v>49</v>
      </c>
      <c r="H42" s="57" t="s">
        <v>49</v>
      </c>
    </row>
    <row r="43" spans="2:8" ht="18" customHeight="1" x14ac:dyDescent="0.25">
      <c r="B43" s="23" t="s">
        <v>6</v>
      </c>
      <c r="C43" s="17">
        <v>45188.541666666664</v>
      </c>
      <c r="D43" s="35" t="s">
        <v>23</v>
      </c>
      <c r="E43" s="18">
        <v>321</v>
      </c>
      <c r="F43" s="52">
        <v>122.76301400000004</v>
      </c>
      <c r="G43" s="52">
        <v>120.69383699999999</v>
      </c>
      <c r="H43" s="53">
        <f t="shared" si="0"/>
        <v>-2.0691770000000531</v>
      </c>
    </row>
    <row r="44" spans="2:8" ht="18" customHeight="1" x14ac:dyDescent="0.25">
      <c r="B44" s="19" t="s">
        <v>6</v>
      </c>
      <c r="C44" s="13">
        <v>45188.583333333336</v>
      </c>
      <c r="D44" s="32" t="s">
        <v>23</v>
      </c>
      <c r="E44" s="14">
        <v>321</v>
      </c>
      <c r="F44" s="46">
        <v>121.16474099999992</v>
      </c>
      <c r="G44" s="46">
        <v>120.69383699999999</v>
      </c>
      <c r="H44" s="47">
        <f t="shared" si="0"/>
        <v>-0.47090399999993338</v>
      </c>
    </row>
    <row r="45" spans="2:8" ht="18" customHeight="1" x14ac:dyDescent="0.25">
      <c r="B45" s="19" t="s">
        <v>38</v>
      </c>
      <c r="C45" s="13"/>
      <c r="D45" s="13"/>
      <c r="E45" s="14"/>
      <c r="F45" s="46">
        <f>AVERAGE(F43:F44)</f>
        <v>121.96387749999998</v>
      </c>
      <c r="G45" s="46">
        <f>AVERAGE(G43:G44)</f>
        <v>120.69383699999999</v>
      </c>
      <c r="H45" s="47">
        <f t="shared" si="0"/>
        <v>-1.2700404999999932</v>
      </c>
    </row>
    <row r="46" spans="2:8" ht="18" customHeight="1" x14ac:dyDescent="0.25">
      <c r="B46" s="21" t="s">
        <v>16</v>
      </c>
      <c r="C46" s="15">
        <v>45211.583333333336</v>
      </c>
      <c r="D46" s="33" t="s">
        <v>23</v>
      </c>
      <c r="E46" s="16">
        <v>551</v>
      </c>
      <c r="F46" s="48">
        <v>142.32119500000007</v>
      </c>
      <c r="G46" s="48">
        <v>110.78729300000002</v>
      </c>
      <c r="H46" s="49">
        <f t="shared" si="0"/>
        <v>-31.533902000000054</v>
      </c>
    </row>
    <row r="47" spans="2:8" ht="18" customHeight="1" x14ac:dyDescent="0.25">
      <c r="B47" s="22" t="s">
        <v>16</v>
      </c>
      <c r="C47" s="6">
        <v>45211.625</v>
      </c>
      <c r="D47" s="34" t="s">
        <v>23</v>
      </c>
      <c r="E47" s="7">
        <v>551</v>
      </c>
      <c r="F47" s="50">
        <v>135.73265400000011</v>
      </c>
      <c r="G47" s="50">
        <v>110.78729300000002</v>
      </c>
      <c r="H47" s="51">
        <f t="shared" si="0"/>
        <v>-24.945361000000091</v>
      </c>
    </row>
    <row r="48" spans="2:8" ht="18" customHeight="1" x14ac:dyDescent="0.25">
      <c r="B48" s="22" t="s">
        <v>39</v>
      </c>
      <c r="C48" s="6"/>
      <c r="D48" s="6"/>
      <c r="E48" s="7"/>
      <c r="F48" s="50">
        <f>AVERAGE(F46:F47)</f>
        <v>139.02692450000009</v>
      </c>
      <c r="G48" s="50">
        <f>AVERAGE(G46:G47)</f>
        <v>110.78729300000002</v>
      </c>
      <c r="H48" s="51">
        <f t="shared" si="0"/>
        <v>-28.239631500000073</v>
      </c>
    </row>
    <row r="49" spans="2:8" ht="18" customHeight="1" x14ac:dyDescent="0.25">
      <c r="B49" s="23" t="s">
        <v>9</v>
      </c>
      <c r="C49" s="17">
        <v>45268.666666666664</v>
      </c>
      <c r="D49" s="35" t="s">
        <v>24</v>
      </c>
      <c r="E49" s="18">
        <v>1109</v>
      </c>
      <c r="F49" s="52">
        <v>454.44182299999972</v>
      </c>
      <c r="G49" s="52">
        <v>510.59848084999993</v>
      </c>
      <c r="H49" s="53">
        <f t="shared" si="0"/>
        <v>56.156657850000215</v>
      </c>
    </row>
    <row r="50" spans="2:8" ht="18" customHeight="1" x14ac:dyDescent="0.25">
      <c r="B50" s="19" t="s">
        <v>9</v>
      </c>
      <c r="C50" s="13">
        <v>45268.708333333336</v>
      </c>
      <c r="D50" s="32" t="s">
        <v>24</v>
      </c>
      <c r="E50" s="14">
        <v>1109</v>
      </c>
      <c r="F50" s="46">
        <v>450.08092799999963</v>
      </c>
      <c r="G50" s="46">
        <v>510.59848084999993</v>
      </c>
      <c r="H50" s="47">
        <f t="shared" si="0"/>
        <v>60.5175528500003</v>
      </c>
    </row>
    <row r="51" spans="2:8" ht="18" customHeight="1" x14ac:dyDescent="0.25">
      <c r="B51" s="19" t="s">
        <v>40</v>
      </c>
      <c r="C51" s="13"/>
      <c r="D51" s="13"/>
      <c r="E51" s="14"/>
      <c r="F51" s="46">
        <f>AVERAGE(F49:F50)</f>
        <v>452.26137549999964</v>
      </c>
      <c r="G51" s="46">
        <f>AVERAGE(G49:G50)</f>
        <v>510.59848084999993</v>
      </c>
      <c r="H51" s="47">
        <f t="shared" si="0"/>
        <v>58.337105350000286</v>
      </c>
    </row>
    <row r="52" spans="2:8" ht="18" customHeight="1" x14ac:dyDescent="0.25">
      <c r="B52" s="21" t="s">
        <v>7</v>
      </c>
      <c r="C52" s="15">
        <v>45370.666666666664</v>
      </c>
      <c r="D52" s="33" t="s">
        <v>24</v>
      </c>
      <c r="E52" s="16">
        <v>573</v>
      </c>
      <c r="F52" s="48">
        <v>227.61994000000013</v>
      </c>
      <c r="G52" s="48">
        <v>221.94624774500005</v>
      </c>
      <c r="H52" s="49">
        <f t="shared" si="0"/>
        <v>-5.673692255000077</v>
      </c>
    </row>
    <row r="53" spans="2:8" ht="18" customHeight="1" x14ac:dyDescent="0.25">
      <c r="B53" s="22" t="s">
        <v>7</v>
      </c>
      <c r="C53" s="6">
        <v>45370.708333333336</v>
      </c>
      <c r="D53" s="34" t="s">
        <v>24</v>
      </c>
      <c r="E53" s="7">
        <v>573</v>
      </c>
      <c r="F53" s="50">
        <v>227.59313500000005</v>
      </c>
      <c r="G53" s="50">
        <v>221.94624774500005</v>
      </c>
      <c r="H53" s="51">
        <f t="shared" si="0"/>
        <v>-5.6468872549999958</v>
      </c>
    </row>
    <row r="54" spans="2:8" ht="18" customHeight="1" x14ac:dyDescent="0.25">
      <c r="B54" s="22" t="s">
        <v>41</v>
      </c>
      <c r="C54" s="6"/>
      <c r="D54" s="6"/>
      <c r="E54" s="7"/>
      <c r="F54" s="50">
        <f>AVERAGE(F52:F53)</f>
        <v>227.60653750000009</v>
      </c>
      <c r="G54" s="50">
        <f>AVERAGE(G52:G53)</f>
        <v>221.94624774500005</v>
      </c>
      <c r="H54" s="51">
        <f t="shared" si="0"/>
        <v>-5.6602897550000364</v>
      </c>
    </row>
    <row r="55" spans="2:8" ht="18" customHeight="1" x14ac:dyDescent="0.25">
      <c r="B55" s="23" t="s">
        <v>8</v>
      </c>
      <c r="C55" s="17">
        <v>45127.583333333336</v>
      </c>
      <c r="D55" s="35" t="s">
        <v>23</v>
      </c>
      <c r="E55" s="18">
        <v>632</v>
      </c>
      <c r="F55" s="52">
        <v>370.56475199999977</v>
      </c>
      <c r="G55" s="52">
        <v>303.40422502000001</v>
      </c>
      <c r="H55" s="53">
        <f t="shared" si="0"/>
        <v>-67.160526979999759</v>
      </c>
    </row>
    <row r="56" spans="2:8" ht="18" customHeight="1" x14ac:dyDescent="0.25">
      <c r="B56" s="19" t="s">
        <v>8</v>
      </c>
      <c r="C56" s="13">
        <v>45127.625</v>
      </c>
      <c r="D56" s="32" t="s">
        <v>23</v>
      </c>
      <c r="E56" s="14">
        <v>632</v>
      </c>
      <c r="F56" s="46">
        <v>366.41824800000063</v>
      </c>
      <c r="G56" s="46">
        <v>303.40422502000001</v>
      </c>
      <c r="H56" s="47">
        <f t="shared" si="0"/>
        <v>-63.014022980000618</v>
      </c>
    </row>
    <row r="57" spans="2:8" ht="18" customHeight="1" x14ac:dyDescent="0.25">
      <c r="B57" s="19" t="s">
        <v>42</v>
      </c>
      <c r="C57" s="13"/>
      <c r="D57" s="13"/>
      <c r="E57" s="14"/>
      <c r="F57" s="46">
        <f>AVERAGE(F55:F56)</f>
        <v>368.4915000000002</v>
      </c>
      <c r="G57" s="46">
        <f>AVERAGE(G55:G56)</f>
        <v>303.40422502000001</v>
      </c>
      <c r="H57" s="47">
        <f t="shared" si="0"/>
        <v>-65.087274980000188</v>
      </c>
    </row>
    <row r="58" spans="2:8" ht="18" customHeight="1" x14ac:dyDescent="0.25">
      <c r="B58" s="21" t="s">
        <v>4</v>
      </c>
      <c r="C58" s="15">
        <v>45315.458333333336</v>
      </c>
      <c r="D58" s="33" t="s">
        <v>24</v>
      </c>
      <c r="E58" s="16">
        <v>1306</v>
      </c>
      <c r="F58" s="48">
        <v>530.83643700000061</v>
      </c>
      <c r="G58" s="48">
        <v>590.54862834599965</v>
      </c>
      <c r="H58" s="49">
        <f t="shared" si="0"/>
        <v>59.712191345999031</v>
      </c>
    </row>
    <row r="59" spans="2:8" ht="18" customHeight="1" x14ac:dyDescent="0.25">
      <c r="B59" s="22" t="s">
        <v>4</v>
      </c>
      <c r="C59" s="6">
        <v>45315.5</v>
      </c>
      <c r="D59" s="34" t="s">
        <v>24</v>
      </c>
      <c r="E59" s="7">
        <v>1306</v>
      </c>
      <c r="F59" s="50">
        <v>525.25362599999983</v>
      </c>
      <c r="G59" s="50">
        <v>590.54862834599965</v>
      </c>
      <c r="H59" s="51">
        <f t="shared" si="0"/>
        <v>65.295002345999819</v>
      </c>
    </row>
    <row r="60" spans="2:8" ht="18" customHeight="1" x14ac:dyDescent="0.25">
      <c r="B60" s="22" t="s">
        <v>43</v>
      </c>
      <c r="C60" s="6"/>
      <c r="D60" s="6"/>
      <c r="E60" s="7"/>
      <c r="F60" s="50">
        <f>AVERAGE(F58:F59)</f>
        <v>528.04503150000028</v>
      </c>
      <c r="G60" s="50">
        <f>AVERAGE(G58:G59)</f>
        <v>590.54862834599965</v>
      </c>
      <c r="H60" s="51">
        <f t="shared" si="0"/>
        <v>62.503596845999368</v>
      </c>
    </row>
    <row r="61" spans="2:8" ht="18" customHeight="1" x14ac:dyDescent="0.25">
      <c r="B61" s="23" t="s">
        <v>5</v>
      </c>
      <c r="C61" s="17">
        <v>45239.5</v>
      </c>
      <c r="D61" s="35" t="s">
        <v>24</v>
      </c>
      <c r="E61" s="18">
        <v>910</v>
      </c>
      <c r="F61" s="52">
        <v>296.67583600000023</v>
      </c>
      <c r="G61" s="52">
        <v>312.22202380699997</v>
      </c>
      <c r="H61" s="53">
        <f t="shared" si="0"/>
        <v>15.54618780699974</v>
      </c>
    </row>
    <row r="62" spans="2:8" ht="18" customHeight="1" x14ac:dyDescent="0.25">
      <c r="B62" s="19" t="s">
        <v>5</v>
      </c>
      <c r="C62" s="13">
        <v>45239.541666666664</v>
      </c>
      <c r="D62" s="32" t="s">
        <v>24</v>
      </c>
      <c r="E62" s="14">
        <v>910</v>
      </c>
      <c r="F62" s="46">
        <v>281.66892000000024</v>
      </c>
      <c r="G62" s="46">
        <v>312.22202380699997</v>
      </c>
      <c r="H62" s="47">
        <f t="shared" si="0"/>
        <v>30.553103806999729</v>
      </c>
    </row>
    <row r="63" spans="2:8" ht="18" customHeight="1" x14ac:dyDescent="0.25">
      <c r="B63" s="19" t="s">
        <v>44</v>
      </c>
      <c r="C63" s="13"/>
      <c r="D63" s="13"/>
      <c r="E63" s="14"/>
      <c r="F63" s="46">
        <f>AVERAGE(F61:F62)</f>
        <v>289.17237800000021</v>
      </c>
      <c r="G63" s="46">
        <f>AVERAGE(G61:G62)</f>
        <v>312.22202380699997</v>
      </c>
      <c r="H63" s="47">
        <f t="shared" si="0"/>
        <v>23.049645806999763</v>
      </c>
    </row>
    <row r="64" spans="2:8" ht="18" customHeight="1" x14ac:dyDescent="0.25">
      <c r="B64" s="21" t="s">
        <v>20</v>
      </c>
      <c r="C64" s="15">
        <v>45315.458333333336</v>
      </c>
      <c r="D64" s="33" t="s">
        <v>24</v>
      </c>
      <c r="E64" s="30" t="s">
        <v>49</v>
      </c>
      <c r="F64" s="54" t="s">
        <v>49</v>
      </c>
      <c r="G64" s="54" t="s">
        <v>49</v>
      </c>
      <c r="H64" s="55" t="s">
        <v>49</v>
      </c>
    </row>
    <row r="65" spans="2:8" ht="18" customHeight="1" x14ac:dyDescent="0.25">
      <c r="B65" s="22" t="s">
        <v>20</v>
      </c>
      <c r="C65" s="6">
        <v>45315.5</v>
      </c>
      <c r="D65" s="34" t="s">
        <v>24</v>
      </c>
      <c r="E65" s="8" t="s">
        <v>49</v>
      </c>
      <c r="F65" s="56" t="s">
        <v>49</v>
      </c>
      <c r="G65" s="56" t="s">
        <v>49</v>
      </c>
      <c r="H65" s="57" t="s">
        <v>49</v>
      </c>
    </row>
    <row r="66" spans="2:8" ht="18" customHeight="1" x14ac:dyDescent="0.25">
      <c r="B66" s="22" t="s">
        <v>45</v>
      </c>
      <c r="C66" s="6"/>
      <c r="D66" s="6"/>
      <c r="E66" s="7"/>
      <c r="F66" s="56" t="s">
        <v>49</v>
      </c>
      <c r="G66" s="56" t="s">
        <v>49</v>
      </c>
      <c r="H66" s="57" t="s">
        <v>49</v>
      </c>
    </row>
    <row r="67" spans="2:8" ht="18" customHeight="1" x14ac:dyDescent="0.25">
      <c r="B67" s="37" t="s">
        <v>53</v>
      </c>
      <c r="C67" s="38"/>
      <c r="D67" s="38"/>
      <c r="E67" s="39"/>
      <c r="F67" s="58">
        <f>SUMIFS(F$7:F$66,D$7:D$66,"Summer")/2</f>
        <v>4559.9793624999993</v>
      </c>
      <c r="G67" s="58">
        <f>SUMIFS(G$7:G$66,D$7:D$66,"Summer")/2</f>
        <v>4149.7767789570007</v>
      </c>
      <c r="H67" s="59">
        <f t="shared" si="0"/>
        <v>-410.20258354299858</v>
      </c>
    </row>
    <row r="68" spans="2:8" ht="18" customHeight="1" x14ac:dyDescent="0.25">
      <c r="B68" s="36" t="s">
        <v>54</v>
      </c>
      <c r="C68" s="9"/>
      <c r="D68" s="9"/>
      <c r="E68" s="10"/>
      <c r="F68" s="60">
        <f>SUMIFS(F$7:F$66,D$7:D$66,"Winter")/2</f>
        <v>4633.5790925000001</v>
      </c>
      <c r="G68" s="60">
        <f>SUMIFS(G$7:G$66,D$7:D$66,"Winter")/2</f>
        <v>4944.7484259210023</v>
      </c>
      <c r="H68" s="61">
        <f t="shared" si="0"/>
        <v>311.16933342100219</v>
      </c>
    </row>
    <row r="69" spans="2:8" ht="18" customHeight="1" thickBot="1" x14ac:dyDescent="0.3">
      <c r="B69" s="40" t="s">
        <v>50</v>
      </c>
      <c r="C69" s="41"/>
      <c r="D69" s="41"/>
      <c r="E69" s="42"/>
      <c r="F69" s="62">
        <f>SUM(F67:F68)</f>
        <v>9193.5584549999985</v>
      </c>
      <c r="G69" s="62">
        <f>SUM(G67:G68)</f>
        <v>9094.5252048780021</v>
      </c>
      <c r="H69" s="63">
        <f t="shared" si="0"/>
        <v>-99.033250121996389</v>
      </c>
    </row>
    <row r="76" spans="2:8" ht="18" customHeight="1" x14ac:dyDescent="0.25">
      <c r="E76" s="3"/>
    </row>
  </sheetData>
  <autoFilter ref="B6:H69"/>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5"/>
  <sheetViews>
    <sheetView zoomScale="80" zoomScaleNormal="80" workbookViewId="0"/>
  </sheetViews>
  <sheetFormatPr defaultRowHeight="18" customHeight="1" x14ac:dyDescent="0.25"/>
  <cols>
    <col min="1" max="1" width="3.77734375" customWidth="1"/>
    <col min="2" max="2" width="37.33203125" customWidth="1"/>
    <col min="3" max="6" width="11.44140625" customWidth="1"/>
  </cols>
  <sheetData>
    <row r="1" spans="2:6" ht="18" customHeight="1" x14ac:dyDescent="0.25">
      <c r="B1" s="43" t="s">
        <v>51</v>
      </c>
      <c r="C1" s="1"/>
      <c r="D1" s="1"/>
      <c r="E1" s="1"/>
      <c r="F1" s="1"/>
    </row>
    <row r="2" spans="2:6" ht="18" customHeight="1" x14ac:dyDescent="0.25">
      <c r="B2" s="80" t="s">
        <v>71</v>
      </c>
      <c r="C2" s="1"/>
      <c r="D2" s="1"/>
      <c r="E2" s="1"/>
      <c r="F2" s="1"/>
    </row>
    <row r="3" spans="2:6" ht="18" customHeight="1" x14ac:dyDescent="0.25">
      <c r="B3" s="80" t="s">
        <v>70</v>
      </c>
      <c r="C3" s="1"/>
      <c r="D3" s="1"/>
      <c r="E3" s="1"/>
      <c r="F3" s="1"/>
    </row>
    <row r="4" spans="2:6" ht="18" customHeight="1" thickBot="1" x14ac:dyDescent="0.3">
      <c r="B4" s="1"/>
      <c r="C4" s="1"/>
      <c r="D4" s="1"/>
      <c r="E4" s="1"/>
      <c r="F4" s="1"/>
    </row>
    <row r="5" spans="2:6" ht="18" customHeight="1" thickBot="1" x14ac:dyDescent="0.3">
      <c r="B5" s="67" t="s">
        <v>66</v>
      </c>
      <c r="C5" s="64" t="s">
        <v>56</v>
      </c>
      <c r="D5" s="65" t="s">
        <v>57</v>
      </c>
      <c r="E5" s="65" t="s">
        <v>58</v>
      </c>
      <c r="F5" s="66" t="s">
        <v>59</v>
      </c>
    </row>
    <row r="6" spans="2:6" ht="18" customHeight="1" x14ac:dyDescent="0.25">
      <c r="B6" s="68" t="s">
        <v>60</v>
      </c>
      <c r="C6" s="69">
        <v>14909</v>
      </c>
      <c r="D6" s="69">
        <v>15918</v>
      </c>
      <c r="E6" s="69">
        <v>15242</v>
      </c>
      <c r="F6" s="70">
        <v>13973</v>
      </c>
    </row>
    <row r="7" spans="2:6" ht="18" customHeight="1" x14ac:dyDescent="0.25">
      <c r="B7" s="71" t="s">
        <v>61</v>
      </c>
      <c r="C7" s="69">
        <v>7290</v>
      </c>
      <c r="D7" s="69">
        <v>7406</v>
      </c>
      <c r="E7" s="69">
        <v>7355</v>
      </c>
      <c r="F7" s="70">
        <v>6591</v>
      </c>
    </row>
    <row r="8" spans="2:6" ht="18" customHeight="1" x14ac:dyDescent="0.25">
      <c r="B8" s="71" t="s">
        <v>64</v>
      </c>
      <c r="C8" s="69">
        <v>7314</v>
      </c>
      <c r="D8" s="69">
        <v>8174</v>
      </c>
      <c r="E8" s="69">
        <v>7568</v>
      </c>
      <c r="F8" s="70">
        <v>7053</v>
      </c>
    </row>
    <row r="9" spans="2:6" ht="18" customHeight="1" x14ac:dyDescent="0.25">
      <c r="B9" s="72" t="s">
        <v>62</v>
      </c>
      <c r="C9" s="73">
        <v>16206</v>
      </c>
      <c r="D9" s="73">
        <v>15517</v>
      </c>
      <c r="E9" s="73">
        <v>15888</v>
      </c>
      <c r="F9" s="74">
        <v>14012</v>
      </c>
    </row>
    <row r="10" spans="2:6" ht="18" customHeight="1" x14ac:dyDescent="0.25">
      <c r="B10" s="72" t="s">
        <v>63</v>
      </c>
      <c r="C10" s="73">
        <v>9433</v>
      </c>
      <c r="D10" s="73">
        <v>8870</v>
      </c>
      <c r="E10" s="73">
        <v>8845</v>
      </c>
      <c r="F10" s="74">
        <v>8132</v>
      </c>
    </row>
    <row r="11" spans="2:6" ht="18" customHeight="1" thickBot="1" x14ac:dyDescent="0.3">
      <c r="B11" s="75" t="s">
        <v>65</v>
      </c>
      <c r="C11" s="76">
        <v>8832</v>
      </c>
      <c r="D11" s="76">
        <v>9073</v>
      </c>
      <c r="E11" s="76">
        <v>8202</v>
      </c>
      <c r="F11" s="77">
        <v>7414</v>
      </c>
    </row>
    <row r="13" spans="2:6" ht="18" customHeight="1" x14ac:dyDescent="0.25">
      <c r="B13" s="78" t="s">
        <v>67</v>
      </c>
    </row>
    <row r="14" spans="2:6" ht="18" customHeight="1" x14ac:dyDescent="0.25">
      <c r="B14" s="79" t="s">
        <v>68</v>
      </c>
    </row>
    <row r="15" spans="2:6" ht="18" customHeight="1" x14ac:dyDescent="0.25">
      <c r="B15" s="79" t="s">
        <v>69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23.24 DR Seasonal Test Data</vt:lpstr>
      <vt:lpstr>DR Registration Data by DY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Bruno, Patrick</dc:creator>
  <cp:lastModifiedBy>Bruno, Patrick</cp:lastModifiedBy>
  <dcterms:created xsi:type="dcterms:W3CDTF">2024-08-26T17:46:57Z</dcterms:created>
  <dcterms:modified xsi:type="dcterms:W3CDTF">2024-08-28T20:19:13Z</dcterms:modified>
</cp:coreProperties>
</file>