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396" yWindow="1668" windowWidth="15180" windowHeight="8280"/>
  </bookViews>
  <sheets>
    <sheet name="Workpaper page 1" sheetId="1" r:id="rId1"/>
    <sheet name="Workpaper page 2" sheetId="2" r:id="rId2"/>
    <sheet name="Workpaper page 3" sheetId="5" r:id="rId3"/>
    <sheet name="Sheet1" sheetId="6" r:id="rId4"/>
  </sheets>
  <definedNames>
    <definedName name="_xlnm.Print_Area" localSheetId="0">'Workpaper page 1'!$A$1:$J$37</definedName>
    <definedName name="_xlnm.Print_Area" localSheetId="1">'Workpaper page 2'!$A$1:$F$27</definedName>
    <definedName name="_xlnm.Print_Area" localSheetId="2">'Workpaper page 3'!$A$1:$O$15</definedName>
  </definedNames>
  <calcPr calcId="152511"/>
</workbook>
</file>

<file path=xl/calcChain.xml><?xml version="1.0" encoding="utf-8"?>
<calcChain xmlns="http://schemas.openxmlformats.org/spreadsheetml/2006/main">
  <c r="O13" i="5" l="1"/>
  <c r="O12" i="5"/>
  <c r="O11" i="5"/>
  <c r="F10" i="5"/>
  <c r="F9" i="5"/>
  <c r="F22" i="1"/>
  <c r="G22" i="1"/>
  <c r="F16" i="1"/>
  <c r="O10" i="5"/>
  <c r="M15" i="5"/>
  <c r="L15" i="5"/>
  <c r="K15" i="5"/>
  <c r="J15" i="5"/>
  <c r="I15" i="5"/>
  <c r="H15" i="5"/>
  <c r="G15" i="5"/>
  <c r="F15" i="5"/>
  <c r="E15" i="5"/>
  <c r="D15" i="5"/>
  <c r="C15" i="5"/>
  <c r="B15" i="5"/>
  <c r="O9" i="5"/>
  <c r="O15" i="5"/>
  <c r="A15" i="1"/>
  <c r="A16" i="1"/>
  <c r="A17" i="1"/>
  <c r="A18" i="1"/>
  <c r="A19" i="1"/>
  <c r="A20" i="1"/>
  <c r="A21" i="1"/>
  <c r="A22" i="1"/>
  <c r="A23" i="1"/>
  <c r="G21" i="1"/>
  <c r="G20" i="1"/>
  <c r="G18" i="1"/>
  <c r="G17" i="1"/>
  <c r="G15" i="1"/>
  <c r="G16" i="1"/>
  <c r="E23" i="1"/>
  <c r="F27" i="2"/>
  <c r="F21" i="2"/>
  <c r="E9" i="1"/>
  <c r="G9" i="1"/>
  <c r="G19" i="1"/>
  <c r="F23" i="1"/>
  <c r="G23" i="1"/>
</calcChain>
</file>

<file path=xl/sharedStrings.xml><?xml version="1.0" encoding="utf-8"?>
<sst xmlns="http://schemas.openxmlformats.org/spreadsheetml/2006/main" count="81" uniqueCount="70">
  <si>
    <t>Old Dominion Electric Cooperative</t>
  </si>
  <si>
    <t>Form 1</t>
  </si>
  <si>
    <t>Transmission O&amp;M</t>
  </si>
  <si>
    <t>Adjs.</t>
  </si>
  <si>
    <t>Adjusted</t>
  </si>
  <si>
    <t>Reference</t>
  </si>
  <si>
    <t>Pg. 321.96.b</t>
  </si>
  <si>
    <t>Source of Adjustments</t>
  </si>
  <si>
    <t>Note 1</t>
  </si>
  <si>
    <t>Pg. 321.93.b</t>
  </si>
  <si>
    <t>Net Transmission O&amp;M in Template</t>
  </si>
  <si>
    <t>Notes:</t>
  </si>
  <si>
    <t>template ln. 66</t>
  </si>
  <si>
    <t>Expense Items</t>
  </si>
  <si>
    <t>(Template Entries)</t>
  </si>
  <si>
    <t>Clover</t>
  </si>
  <si>
    <t>North Anna</t>
  </si>
  <si>
    <t>Asset Balance</t>
  </si>
  <si>
    <t>Removed per formula</t>
  </si>
  <si>
    <t xml:space="preserve">     exclusion/inclusion factor in the formula.</t>
  </si>
  <si>
    <t xml:space="preserve">     and, thus, would otherwise not be properly excluded from the transmission revenue requirements through the </t>
  </si>
  <si>
    <t>Description</t>
  </si>
  <si>
    <t>Line</t>
  </si>
  <si>
    <t>No.</t>
  </si>
  <si>
    <t>(a)</t>
  </si>
  <si>
    <t>(b)</t>
  </si>
  <si>
    <t>(c)</t>
  </si>
  <si>
    <t>(d)</t>
  </si>
  <si>
    <t>(e)</t>
  </si>
  <si>
    <t>(f)</t>
  </si>
  <si>
    <t>(g)</t>
  </si>
  <si>
    <t>Template Workpapers</t>
  </si>
  <si>
    <t>Transmission Account Balances</t>
  </si>
  <si>
    <t>ODEC- Static Var</t>
  </si>
  <si>
    <t>CTs - Louisa/Marsh Run/Rock Springs</t>
  </si>
  <si>
    <t>Excluded Facilities:</t>
  </si>
  <si>
    <t>Included Facilities:</t>
  </si>
  <si>
    <t>Transmission Original Cost Workpaper for</t>
  </si>
  <si>
    <t>Excluded Plant Cost Support</t>
  </si>
  <si>
    <t>Attachment 5 - Line 149</t>
  </si>
  <si>
    <t>Eastern Shore Facilities</t>
  </si>
  <si>
    <t>Total Excluded Facilities</t>
  </si>
  <si>
    <t>Total Included Facilities (template line 150)</t>
  </si>
  <si>
    <t>Pg. 321.88.b</t>
  </si>
  <si>
    <t>(560) Operation Supervision and Engineering</t>
  </si>
  <si>
    <t>Pg. 321.83.b</t>
  </si>
  <si>
    <t>(561.4) Scheduling, Sys Control and Dispatch</t>
  </si>
  <si>
    <t>(561.7) Generation Interconnection Studies</t>
  </si>
  <si>
    <t>Pg. 321.91.b</t>
  </si>
  <si>
    <t>(561.8) Reliability, Planning and Standards Development</t>
  </si>
  <si>
    <t>Pg. 321.92.b</t>
  </si>
  <si>
    <t>(562) Station Expenses</t>
  </si>
  <si>
    <t>(563) Overhead Lines Expenses</t>
  </si>
  <si>
    <t>Pg. 321.94.b</t>
  </si>
  <si>
    <t>(564) Underground Lines Expenses</t>
  </si>
  <si>
    <t>Pg. 321.95.b</t>
  </si>
  <si>
    <t>(565) Transmission of Electricity by Others</t>
  </si>
  <si>
    <r>
      <t xml:space="preserve">Total Transmission Assets </t>
    </r>
    <r>
      <rPr>
        <sz val="12"/>
        <rFont val="Arial"/>
        <family val="2"/>
      </rPr>
      <t>(FF1 p. 207.58.g)</t>
    </r>
  </si>
  <si>
    <t>Capital Transmission Additions</t>
  </si>
  <si>
    <t>Transmission</t>
  </si>
  <si>
    <t>Total Transmission</t>
  </si>
  <si>
    <t>Summary of 2014 Formulary Transmission Expenses &amp; Adjustments</t>
  </si>
  <si>
    <t>2015 Projected</t>
  </si>
  <si>
    <t>Total 2015</t>
  </si>
  <si>
    <t>1.  Excluded $974,288 from account 562 related to Virginia mainland cost of facilities that ODEC does not own</t>
  </si>
  <si>
    <t>Tasley-Kellam Line - Tasley Substation</t>
  </si>
  <si>
    <t>Tasley-Kellam Line - East Line</t>
  </si>
  <si>
    <t>Tasley-Kellam Line - Right Of Way</t>
  </si>
  <si>
    <t xml:space="preserve">DIGI Unit </t>
  </si>
  <si>
    <t>Greenbush Delivery Point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</si>
</sst>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%"/>
    <numFmt numFmtId="166" formatCode="_(* #,##0_);_(* \(#,##0\);_(* &quot;-&quot;??_);_(@_)"/>
    <numFmt numFmtId="167" formatCode="General_)"/>
  </numFmts>
  <fonts count="23" x14ac:knownFonts="1">
    <font>
      <sz val="10"/>
      <name val="Arial"/>
    </font>
    <font>
      <sz val="10"/>
      <name val="Arial"/>
    </font>
    <font>
      <sz val="8"/>
      <name val="Arial"/>
      <family val="2"/>
    </font>
    <font>
      <u/>
      <sz val="10"/>
      <name val="Arial"/>
      <family val="2"/>
    </font>
    <font>
      <u val="singleAccounting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u/>
      <sz val="10"/>
      <name val="Arial"/>
    </font>
    <font>
      <sz val="12"/>
      <name val="Arial"/>
    </font>
    <font>
      <u/>
      <sz val="12"/>
      <name val="Arial"/>
    </font>
    <font>
      <u val="singleAccounting"/>
      <sz val="12"/>
      <name val="Arial"/>
    </font>
    <font>
      <b/>
      <u/>
      <sz val="12"/>
      <name val="Arial"/>
    </font>
    <font>
      <b/>
      <u val="singleAccounting"/>
      <sz val="12"/>
      <name val="Arial"/>
      <family val="2"/>
    </font>
    <font>
      <b/>
      <i/>
      <u/>
      <sz val="12"/>
      <name val="Arial"/>
      <family val="2"/>
    </font>
    <font>
      <b/>
      <i/>
      <sz val="12"/>
      <name val="Arial"/>
      <family val="2"/>
    </font>
    <font>
      <b/>
      <u val="singleAccounting"/>
      <sz val="10"/>
      <name val="Arial"/>
      <family val="2"/>
    </font>
    <font>
      <sz val="10"/>
      <name val="Arial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quotePrefix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4" fontId="0" fillId="0" borderId="0" xfId="3" applyNumberFormat="1" applyFont="1"/>
    <xf numFmtId="164" fontId="0" fillId="0" borderId="0" xfId="3" quotePrefix="1" applyNumberFormat="1" applyFont="1" applyAlignment="1">
      <alignment horizontal="left"/>
    </xf>
    <xf numFmtId="164" fontId="0" fillId="0" borderId="0" xfId="3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0" fontId="6" fillId="0" borderId="0" xfId="0" quotePrefix="1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left"/>
    </xf>
    <xf numFmtId="164" fontId="1" fillId="0" borderId="0" xfId="3" applyNumberFormat="1" applyFont="1"/>
    <xf numFmtId="0" fontId="7" fillId="0" borderId="0" xfId="0" quotePrefix="1" applyFont="1" applyAlignment="1">
      <alignment horizontal="center"/>
    </xf>
    <xf numFmtId="164" fontId="5" fillId="0" borderId="0" xfId="3" applyNumberFormat="1" applyFont="1"/>
    <xf numFmtId="0" fontId="0" fillId="0" borderId="0" xfId="0" quotePrefix="1" applyAlignment="1">
      <alignment horizontal="center"/>
    </xf>
    <xf numFmtId="43" fontId="0" fillId="0" borderId="0" xfId="0" applyNumberFormat="1"/>
    <xf numFmtId="0" fontId="8" fillId="0" borderId="0" xfId="0" quotePrefix="1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6" fillId="0" borderId="1" xfId="0" applyFont="1" applyBorder="1"/>
    <xf numFmtId="0" fontId="9" fillId="0" borderId="1" xfId="0" applyFont="1" applyBorder="1"/>
    <xf numFmtId="0" fontId="9" fillId="0" borderId="0" xfId="0" applyFont="1"/>
    <xf numFmtId="43" fontId="9" fillId="0" borderId="0" xfId="1" applyFont="1"/>
    <xf numFmtId="43" fontId="9" fillId="0" borderId="0" xfId="0" applyNumberFormat="1" applyFont="1"/>
    <xf numFmtId="0" fontId="0" fillId="0" borderId="0" xfId="0" applyAlignment="1">
      <alignment horizontal="centerContinuous"/>
    </xf>
    <xf numFmtId="0" fontId="9" fillId="0" borderId="0" xfId="0" quotePrefix="1" applyFont="1" applyAlignment="1">
      <alignment horizontal="left"/>
    </xf>
    <xf numFmtId="164" fontId="10" fillId="0" borderId="0" xfId="3" quotePrefix="1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43" fontId="14" fillId="0" borderId="0" xfId="1" applyFont="1" applyAlignment="1">
      <alignment horizontal="center"/>
    </xf>
    <xf numFmtId="0" fontId="12" fillId="0" borderId="0" xfId="0" quotePrefix="1" applyFont="1" applyAlignment="1">
      <alignment horizontal="center"/>
    </xf>
    <xf numFmtId="0" fontId="15" fillId="0" borderId="0" xfId="0" applyFont="1" applyAlignment="1">
      <alignment horizontal="left"/>
    </xf>
    <xf numFmtId="43" fontId="12" fillId="0" borderId="0" xfId="1" applyFont="1"/>
    <xf numFmtId="164" fontId="12" fillId="0" borderId="0" xfId="3" applyNumberFormat="1" applyFont="1"/>
    <xf numFmtId="165" fontId="12" fillId="0" borderId="0" xfId="5" applyNumberFormat="1" applyFont="1"/>
    <xf numFmtId="43" fontId="16" fillId="0" borderId="0" xfId="1" applyFont="1"/>
    <xf numFmtId="164" fontId="10" fillId="0" borderId="0" xfId="3" applyNumberFormat="1" applyFont="1" applyAlignment="1">
      <alignment horizontal="left"/>
    </xf>
    <xf numFmtId="0" fontId="6" fillId="0" borderId="0" xfId="0" quotePrefix="1" applyFont="1" applyAlignment="1">
      <alignment horizontal="left"/>
    </xf>
    <xf numFmtId="0" fontId="21" fillId="0" borderId="0" xfId="0" applyFont="1" applyAlignment="1">
      <alignment horizontal="center"/>
    </xf>
    <xf numFmtId="167" fontId="17" fillId="0" borderId="0" xfId="0" applyNumberFormat="1" applyFont="1"/>
    <xf numFmtId="167" fontId="9" fillId="0" borderId="0" xfId="0" applyNumberFormat="1" applyFont="1"/>
    <xf numFmtId="0" fontId="22" fillId="0" borderId="0" xfId="0" applyFont="1" applyAlignment="1">
      <alignment horizontal="centerContinuous"/>
    </xf>
    <xf numFmtId="164" fontId="19" fillId="0" borderId="0" xfId="3" applyNumberFormat="1" applyFont="1"/>
    <xf numFmtId="10" fontId="0" fillId="0" borderId="0" xfId="0" applyNumberFormat="1"/>
    <xf numFmtId="164" fontId="12" fillId="0" borderId="0" xfId="3" applyNumberFormat="1" applyFont="1" applyFill="1"/>
    <xf numFmtId="164" fontId="14" fillId="0" borderId="0" xfId="3" applyNumberFormat="1" applyFont="1" applyFill="1"/>
    <xf numFmtId="166" fontId="9" fillId="0" borderId="0" xfId="2" applyNumberFormat="1" applyFont="1" applyBorder="1"/>
    <xf numFmtId="164" fontId="9" fillId="0" borderId="0" xfId="4" applyNumberFormat="1" applyFont="1" applyBorder="1"/>
    <xf numFmtId="164" fontId="18" fillId="0" borderId="0" xfId="4" applyNumberFormat="1" applyFont="1" applyAlignment="1">
      <alignment horizontal="right"/>
    </xf>
    <xf numFmtId="164" fontId="6" fillId="0" borderId="2" xfId="4" applyNumberFormat="1" applyFont="1" applyBorder="1"/>
    <xf numFmtId="164" fontId="0" fillId="0" borderId="0" xfId="0" applyNumberFormat="1"/>
    <xf numFmtId="164" fontId="1" fillId="0" borderId="0" xfId="3" applyNumberFormat="1" applyFont="1" applyFill="1"/>
    <xf numFmtId="164" fontId="4" fillId="0" borderId="0" xfId="3" applyNumberFormat="1" applyFont="1" applyFill="1"/>
    <xf numFmtId="0" fontId="0" fillId="0" borderId="0" xfId="0" applyFill="1"/>
    <xf numFmtId="164" fontId="12" fillId="0" borderId="0" xfId="3" quotePrefix="1" applyNumberFormat="1" applyFont="1" applyFill="1" applyAlignment="1">
      <alignment horizontal="center"/>
    </xf>
    <xf numFmtId="0" fontId="10" fillId="0" borderId="0" xfId="0" quotePrefix="1" applyFont="1" applyFill="1" applyAlignment="1">
      <alignment horizontal="left"/>
    </xf>
    <xf numFmtId="164" fontId="20" fillId="0" borderId="0" xfId="4" applyNumberFormat="1" applyFont="1" applyFill="1"/>
    <xf numFmtId="0" fontId="9" fillId="0" borderId="0" xfId="0" applyFont="1" applyFill="1" applyBorder="1"/>
    <xf numFmtId="164" fontId="9" fillId="0" borderId="0" xfId="3" applyNumberFormat="1" applyFont="1"/>
    <xf numFmtId="164" fontId="9" fillId="0" borderId="0" xfId="3" applyNumberFormat="1" applyFont="1" applyBorder="1"/>
    <xf numFmtId="166" fontId="9" fillId="0" borderId="0" xfId="1" applyNumberFormat="1" applyFont="1"/>
    <xf numFmtId="17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Comma" xfId="1" builtinId="3"/>
    <cellStyle name="Comma 2" xfId="2"/>
    <cellStyle name="Currency" xfId="3" builtinId="4"/>
    <cellStyle name="Currency 2" xfId="4"/>
    <cellStyle name="Normal" xfId="0" builtinId="0"/>
    <cellStyle name="Percent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zoomScaleNormal="100" workbookViewId="0"/>
  </sheetViews>
  <sheetFormatPr defaultRowHeight="13.2" x14ac:dyDescent="0.25"/>
  <cols>
    <col min="2" max="2" width="31.44140625" customWidth="1"/>
    <col min="3" max="3" width="20.44140625" customWidth="1"/>
    <col min="4" max="4" width="15.88671875" customWidth="1"/>
    <col min="5" max="5" width="16" customWidth="1"/>
    <col min="6" max="6" width="14.5546875" customWidth="1"/>
    <col min="7" max="7" width="17.88671875" customWidth="1"/>
  </cols>
  <sheetData>
    <row r="1" spans="1:9" ht="21" x14ac:dyDescent="0.4">
      <c r="B1" s="16" t="s">
        <v>0</v>
      </c>
      <c r="C1" s="8"/>
      <c r="D1" s="9"/>
      <c r="E1" s="9"/>
      <c r="F1" s="9"/>
      <c r="G1" s="9"/>
      <c r="H1" s="9"/>
      <c r="I1" s="9"/>
    </row>
    <row r="2" spans="1:9" ht="21" x14ac:dyDescent="0.4">
      <c r="B2" s="17" t="s">
        <v>31</v>
      </c>
      <c r="C2" s="9"/>
      <c r="D2" s="9"/>
      <c r="E2" s="9"/>
      <c r="F2" s="9"/>
      <c r="G2" s="9"/>
      <c r="H2" s="9"/>
      <c r="I2" s="9"/>
    </row>
    <row r="3" spans="1:9" ht="21" x14ac:dyDescent="0.4">
      <c r="B3" s="17" t="s">
        <v>61</v>
      </c>
      <c r="C3" s="23"/>
      <c r="D3" s="23"/>
      <c r="E3" s="23"/>
      <c r="F3" s="23"/>
      <c r="G3" s="23"/>
      <c r="H3" s="23"/>
      <c r="I3" s="23"/>
    </row>
    <row r="5" spans="1:9" x14ac:dyDescent="0.25">
      <c r="C5" s="55"/>
    </row>
    <row r="6" spans="1:9" x14ac:dyDescent="0.25">
      <c r="F6" s="2"/>
      <c r="G6" s="2"/>
    </row>
    <row r="7" spans="1:9" x14ac:dyDescent="0.25">
      <c r="F7" s="2"/>
      <c r="G7" s="2"/>
    </row>
    <row r="8" spans="1:9" x14ac:dyDescent="0.25">
      <c r="D8" s="2">
        <v>2014</v>
      </c>
      <c r="F8" s="2"/>
      <c r="G8" s="14" t="s">
        <v>14</v>
      </c>
    </row>
    <row r="9" spans="1:9" x14ac:dyDescent="0.25">
      <c r="A9" s="2" t="s">
        <v>22</v>
      </c>
      <c r="D9" s="2" t="s">
        <v>1</v>
      </c>
      <c r="E9" s="2">
        <f>+D8</f>
        <v>2014</v>
      </c>
      <c r="F9" s="2"/>
      <c r="G9" s="2">
        <f>+E9</f>
        <v>2014</v>
      </c>
    </row>
    <row r="10" spans="1:9" x14ac:dyDescent="0.25">
      <c r="A10" s="3" t="s">
        <v>23</v>
      </c>
      <c r="B10" s="3" t="s">
        <v>21</v>
      </c>
      <c r="D10" s="3" t="s">
        <v>5</v>
      </c>
      <c r="E10" s="3" t="s">
        <v>1</v>
      </c>
      <c r="F10" s="26" t="s">
        <v>3</v>
      </c>
      <c r="G10" s="3" t="s">
        <v>4</v>
      </c>
      <c r="H10" s="7" t="s">
        <v>7</v>
      </c>
    </row>
    <row r="11" spans="1:9" x14ac:dyDescent="0.25">
      <c r="A11" s="14" t="s">
        <v>24</v>
      </c>
      <c r="B11" s="14" t="s">
        <v>25</v>
      </c>
      <c r="D11" s="14" t="s">
        <v>26</v>
      </c>
      <c r="E11" s="14" t="s">
        <v>27</v>
      </c>
      <c r="F11" s="14" t="s">
        <v>28</v>
      </c>
      <c r="G11" s="14" t="s">
        <v>29</v>
      </c>
      <c r="H11" s="14" t="s">
        <v>30</v>
      </c>
    </row>
    <row r="12" spans="1:9" x14ac:dyDescent="0.25">
      <c r="A12" s="2"/>
      <c r="B12" s="1"/>
      <c r="D12" s="1"/>
      <c r="E12" s="4"/>
      <c r="F12" s="4"/>
      <c r="G12" s="4"/>
    </row>
    <row r="13" spans="1:9" x14ac:dyDescent="0.25">
      <c r="A13" s="2"/>
      <c r="B13" s="12" t="s">
        <v>13</v>
      </c>
      <c r="E13" s="4"/>
      <c r="F13" s="4"/>
      <c r="G13" s="4"/>
    </row>
    <row r="14" spans="1:9" x14ac:dyDescent="0.25">
      <c r="A14" s="2">
        <v>1</v>
      </c>
      <c r="B14" t="s">
        <v>2</v>
      </c>
      <c r="E14" s="4"/>
      <c r="F14" s="4"/>
      <c r="G14" s="4"/>
      <c r="H14" s="6"/>
    </row>
    <row r="15" spans="1:9" x14ac:dyDescent="0.25">
      <c r="A15" s="2">
        <f>A14+1</f>
        <v>2</v>
      </c>
      <c r="B15" s="10" t="s">
        <v>44</v>
      </c>
      <c r="C15" s="1"/>
      <c r="D15" s="1" t="s">
        <v>45</v>
      </c>
      <c r="E15" s="53">
        <v>495055</v>
      </c>
      <c r="F15" s="11"/>
      <c r="G15" s="13">
        <f t="shared" ref="G15:G22" si="0">F15+E15</f>
        <v>495055</v>
      </c>
      <c r="H15" s="4"/>
    </row>
    <row r="16" spans="1:9" x14ac:dyDescent="0.25">
      <c r="A16" s="2">
        <f t="shared" ref="A16:A23" si="1">A15+1</f>
        <v>3</v>
      </c>
      <c r="B16" s="10" t="s">
        <v>46</v>
      </c>
      <c r="C16" s="1"/>
      <c r="D16" s="1" t="s">
        <v>43</v>
      </c>
      <c r="E16" s="53">
        <v>3530805</v>
      </c>
      <c r="F16" s="53">
        <f>-E16</f>
        <v>-3530805</v>
      </c>
      <c r="G16" s="13">
        <f t="shared" si="0"/>
        <v>0</v>
      </c>
      <c r="H16" s="4" t="s">
        <v>18</v>
      </c>
    </row>
    <row r="17" spans="1:10" x14ac:dyDescent="0.25">
      <c r="A17" s="2">
        <f t="shared" si="1"/>
        <v>4</v>
      </c>
      <c r="B17" s="10" t="s">
        <v>47</v>
      </c>
      <c r="C17" s="1"/>
      <c r="D17" s="1" t="s">
        <v>48</v>
      </c>
      <c r="E17" s="53">
        <v>0</v>
      </c>
      <c r="F17" s="11"/>
      <c r="G17" s="13">
        <f t="shared" si="0"/>
        <v>0</v>
      </c>
      <c r="H17" s="4"/>
    </row>
    <row r="18" spans="1:10" x14ac:dyDescent="0.25">
      <c r="A18" s="2">
        <f t="shared" si="1"/>
        <v>5</v>
      </c>
      <c r="B18" s="10" t="s">
        <v>49</v>
      </c>
      <c r="C18" s="1"/>
      <c r="D18" s="1" t="s">
        <v>50</v>
      </c>
      <c r="E18" s="53">
        <v>131249</v>
      </c>
      <c r="F18" s="11"/>
      <c r="G18" s="13">
        <f t="shared" si="0"/>
        <v>131249</v>
      </c>
      <c r="H18" s="4"/>
    </row>
    <row r="19" spans="1:10" x14ac:dyDescent="0.25">
      <c r="A19" s="2">
        <f t="shared" si="1"/>
        <v>6</v>
      </c>
      <c r="B19" s="10" t="s">
        <v>51</v>
      </c>
      <c r="C19" s="1"/>
      <c r="D19" s="1" t="s">
        <v>9</v>
      </c>
      <c r="E19" s="53">
        <v>1317489</v>
      </c>
      <c r="F19" s="58">
        <v>-974287.79</v>
      </c>
      <c r="G19" s="13">
        <f t="shared" si="0"/>
        <v>343201.20999999996</v>
      </c>
      <c r="H19" s="25" t="s">
        <v>8</v>
      </c>
    </row>
    <row r="20" spans="1:10" x14ac:dyDescent="0.25">
      <c r="A20" s="2">
        <f t="shared" si="1"/>
        <v>7</v>
      </c>
      <c r="B20" s="10" t="s">
        <v>52</v>
      </c>
      <c r="C20" s="1"/>
      <c r="D20" s="1" t="s">
        <v>53</v>
      </c>
      <c r="E20" s="53">
        <v>788817</v>
      </c>
      <c r="F20" s="11"/>
      <c r="G20" s="13">
        <f t="shared" si="0"/>
        <v>788817</v>
      </c>
      <c r="H20" s="4"/>
    </row>
    <row r="21" spans="1:10" x14ac:dyDescent="0.25">
      <c r="A21" s="2">
        <f t="shared" si="1"/>
        <v>8</v>
      </c>
      <c r="B21" s="1" t="s">
        <v>54</v>
      </c>
      <c r="C21" s="1"/>
      <c r="D21" s="1" t="s">
        <v>55</v>
      </c>
      <c r="E21" s="53">
        <v>9050</v>
      </c>
      <c r="F21" s="11"/>
      <c r="G21" s="13">
        <f t="shared" si="0"/>
        <v>9050</v>
      </c>
      <c r="H21" s="4"/>
    </row>
    <row r="22" spans="1:10" ht="16.8" x14ac:dyDescent="0.55000000000000004">
      <c r="A22" s="2">
        <f t="shared" si="1"/>
        <v>9</v>
      </c>
      <c r="B22" s="10" t="s">
        <v>56</v>
      </c>
      <c r="C22" s="1"/>
      <c r="D22" s="1" t="s">
        <v>6</v>
      </c>
      <c r="E22" s="54">
        <v>69438230</v>
      </c>
      <c r="F22" s="54">
        <f>-E22</f>
        <v>-69438230</v>
      </c>
      <c r="G22" s="44">
        <f t="shared" si="0"/>
        <v>0</v>
      </c>
      <c r="H22" s="38" t="s">
        <v>18</v>
      </c>
    </row>
    <row r="23" spans="1:10" x14ac:dyDescent="0.25">
      <c r="A23" s="2">
        <f t="shared" si="1"/>
        <v>10</v>
      </c>
      <c r="B23" s="1" t="s">
        <v>10</v>
      </c>
      <c r="D23" s="10" t="s">
        <v>12</v>
      </c>
      <c r="E23" s="4">
        <f>SUM(E15:E22)</f>
        <v>75710695</v>
      </c>
      <c r="F23" s="4">
        <f>SUM(F15:F22)</f>
        <v>-73943322.790000007</v>
      </c>
      <c r="G23" s="13">
        <f>SUM(G15:G22)</f>
        <v>1767372.21</v>
      </c>
      <c r="H23" s="4"/>
    </row>
    <row r="24" spans="1:10" x14ac:dyDescent="0.25">
      <c r="A24" s="2"/>
      <c r="E24" s="4"/>
      <c r="F24" s="4"/>
      <c r="G24" s="13"/>
      <c r="H24" s="4"/>
    </row>
    <row r="25" spans="1:10" x14ac:dyDescent="0.25">
      <c r="E25" s="4"/>
      <c r="F25" s="4"/>
      <c r="G25" s="4"/>
      <c r="H25" s="5"/>
      <c r="J25" s="52"/>
    </row>
    <row r="26" spans="1:10" x14ac:dyDescent="0.25">
      <c r="E26" s="4"/>
      <c r="F26" s="4"/>
      <c r="G26" s="4"/>
      <c r="H26" s="5"/>
    </row>
    <row r="27" spans="1:10" x14ac:dyDescent="0.25">
      <c r="E27" s="4"/>
      <c r="F27" s="4"/>
      <c r="G27" s="4"/>
      <c r="H27" s="4"/>
    </row>
    <row r="28" spans="1:10" x14ac:dyDescent="0.25">
      <c r="E28" s="4"/>
      <c r="F28" s="4"/>
      <c r="G28" s="4"/>
      <c r="H28" s="4"/>
    </row>
    <row r="29" spans="1:10" x14ac:dyDescent="0.25">
      <c r="B29" t="s">
        <v>11</v>
      </c>
      <c r="C29" s="57" t="s">
        <v>64</v>
      </c>
    </row>
    <row r="30" spans="1:10" x14ac:dyDescent="0.25">
      <c r="C30" s="1" t="s">
        <v>20</v>
      </c>
    </row>
    <row r="31" spans="1:10" x14ac:dyDescent="0.25">
      <c r="C31" s="1" t="s">
        <v>19</v>
      </c>
    </row>
    <row r="34" spans="3:3" x14ac:dyDescent="0.25">
      <c r="C34" s="1"/>
    </row>
    <row r="35" spans="3:3" x14ac:dyDescent="0.25">
      <c r="C35" s="1"/>
    </row>
    <row r="36" spans="3:3" x14ac:dyDescent="0.25">
      <c r="C36" s="1"/>
    </row>
    <row r="54" spans="3:4" x14ac:dyDescent="0.25">
      <c r="C54" s="45"/>
      <c r="D54" s="45"/>
    </row>
  </sheetData>
  <phoneticPr fontId="2" type="noConversion"/>
  <pageMargins left="0.42" right="0.38" top="1" bottom="1" header="0.5" footer="0.5"/>
  <pageSetup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zoomScaleNormal="100" workbookViewId="0"/>
  </sheetViews>
  <sheetFormatPr defaultRowHeight="13.2" x14ac:dyDescent="0.25"/>
  <cols>
    <col min="1" max="1" width="10.33203125" customWidth="1"/>
    <col min="2" max="2" width="33.5546875" customWidth="1"/>
    <col min="3" max="4" width="4.109375" customWidth="1"/>
    <col min="6" max="6" width="18.33203125" customWidth="1"/>
    <col min="7" max="7" width="14" bestFit="1" customWidth="1"/>
  </cols>
  <sheetData>
    <row r="1" spans="1:8" ht="21" x14ac:dyDescent="0.4">
      <c r="A1" s="16" t="s">
        <v>0</v>
      </c>
      <c r="B1" s="23"/>
      <c r="C1" s="23"/>
      <c r="D1" s="23"/>
      <c r="E1" s="23"/>
      <c r="F1" s="23"/>
    </row>
    <row r="2" spans="1:8" ht="21" x14ac:dyDescent="0.4">
      <c r="A2" s="17" t="s">
        <v>37</v>
      </c>
      <c r="B2" s="23"/>
      <c r="C2" s="23"/>
      <c r="D2" s="23"/>
      <c r="E2" s="23"/>
      <c r="F2" s="23"/>
    </row>
    <row r="3" spans="1:8" ht="21" x14ac:dyDescent="0.4">
      <c r="A3" s="17" t="s">
        <v>38</v>
      </c>
      <c r="B3" s="16"/>
      <c r="C3" s="23"/>
      <c r="D3" s="23"/>
      <c r="E3" s="23"/>
      <c r="F3" s="23"/>
    </row>
    <row r="4" spans="1:8" ht="21" x14ac:dyDescent="0.4">
      <c r="A4" s="17" t="s">
        <v>39</v>
      </c>
      <c r="B4" s="16"/>
      <c r="C4" s="23"/>
      <c r="D4" s="23"/>
      <c r="E4" s="23"/>
      <c r="F4" s="23"/>
    </row>
    <row r="5" spans="1:8" ht="21" x14ac:dyDescent="0.4">
      <c r="A5" s="17"/>
      <c r="B5" s="16"/>
      <c r="C5" s="23"/>
      <c r="D5" s="23"/>
      <c r="E5" s="23"/>
      <c r="F5" s="23"/>
      <c r="G5" s="55"/>
    </row>
    <row r="7" spans="1:8" ht="15.6" x14ac:dyDescent="0.3">
      <c r="B7" s="18" t="s">
        <v>32</v>
      </c>
      <c r="C7" s="19"/>
      <c r="D7" s="19"/>
      <c r="E7" s="19"/>
      <c r="F7" s="19"/>
    </row>
    <row r="8" spans="1:8" ht="15" x14ac:dyDescent="0.25">
      <c r="B8" s="20"/>
      <c r="C8" s="20"/>
      <c r="D8" s="20"/>
      <c r="E8" s="20"/>
      <c r="F8" s="20"/>
    </row>
    <row r="9" spans="1:8" ht="15" x14ac:dyDescent="0.25">
      <c r="A9" s="27"/>
      <c r="B9" s="27"/>
      <c r="C9" s="27"/>
      <c r="D9" s="27"/>
      <c r="E9" s="27"/>
      <c r="F9" s="27"/>
      <c r="G9" s="27"/>
      <c r="H9" s="27"/>
    </row>
    <row r="10" spans="1:8" ht="15" x14ac:dyDescent="0.25">
      <c r="A10" s="28" t="s">
        <v>22</v>
      </c>
      <c r="B10" s="27"/>
      <c r="C10" s="27"/>
      <c r="D10" s="27"/>
      <c r="E10" s="27"/>
      <c r="F10" s="29">
        <v>42004</v>
      </c>
      <c r="G10" s="27"/>
      <c r="H10" s="27"/>
    </row>
    <row r="11" spans="1:8" ht="16.8" x14ac:dyDescent="0.4">
      <c r="A11" s="30" t="s">
        <v>23</v>
      </c>
      <c r="B11" s="31" t="s">
        <v>21</v>
      </c>
      <c r="C11" s="31"/>
      <c r="D11" s="31"/>
      <c r="E11" s="31"/>
      <c r="F11" s="31" t="s">
        <v>17</v>
      </c>
      <c r="G11" s="27"/>
      <c r="H11" s="27"/>
    </row>
    <row r="12" spans="1:8" ht="15" x14ac:dyDescent="0.25">
      <c r="A12" s="32" t="s">
        <v>24</v>
      </c>
      <c r="B12" s="32" t="s">
        <v>25</v>
      </c>
      <c r="C12" s="27"/>
      <c r="D12" s="27"/>
      <c r="E12" s="27"/>
      <c r="F12" s="32" t="s">
        <v>26</v>
      </c>
      <c r="G12" s="27"/>
      <c r="H12" s="27"/>
    </row>
    <row r="13" spans="1:8" ht="15" x14ac:dyDescent="0.25">
      <c r="A13" s="32"/>
      <c r="B13" s="32"/>
      <c r="C13" s="27"/>
      <c r="D13" s="27"/>
      <c r="E13" s="27"/>
      <c r="F13" s="32"/>
      <c r="G13" s="27"/>
      <c r="H13" s="27"/>
    </row>
    <row r="14" spans="1:8" ht="15.6" x14ac:dyDescent="0.3">
      <c r="A14" s="32">
        <v>1</v>
      </c>
      <c r="B14" s="39" t="s">
        <v>57</v>
      </c>
      <c r="C14" s="27"/>
      <c r="D14" s="27"/>
      <c r="E14" s="27"/>
      <c r="F14" s="56">
        <v>67636049</v>
      </c>
      <c r="G14" s="27"/>
      <c r="H14" s="27"/>
    </row>
    <row r="15" spans="1:8" ht="15" x14ac:dyDescent="0.25">
      <c r="A15" s="32"/>
      <c r="B15" s="32"/>
      <c r="C15" s="27"/>
      <c r="D15" s="27"/>
      <c r="E15" s="27"/>
      <c r="F15" s="32"/>
      <c r="G15" s="27"/>
      <c r="H15" s="27"/>
    </row>
    <row r="16" spans="1:8" ht="15.6" x14ac:dyDescent="0.3">
      <c r="A16" s="27"/>
      <c r="B16" s="33" t="s">
        <v>35</v>
      </c>
      <c r="C16" s="27"/>
      <c r="D16" s="27"/>
      <c r="E16" s="27"/>
      <c r="F16" s="32"/>
      <c r="G16" s="27"/>
      <c r="H16" s="27"/>
    </row>
    <row r="17" spans="1:8" ht="15" x14ac:dyDescent="0.25">
      <c r="A17" s="32"/>
      <c r="B17" s="32"/>
      <c r="C17" s="27"/>
      <c r="D17" s="27"/>
      <c r="E17" s="27"/>
      <c r="F17" s="32"/>
      <c r="G17" s="27"/>
      <c r="H17" s="27"/>
    </row>
    <row r="18" spans="1:8" ht="15" x14ac:dyDescent="0.25">
      <c r="A18" s="28">
        <v>2</v>
      </c>
      <c r="B18" s="34" t="s">
        <v>15</v>
      </c>
      <c r="C18" s="34"/>
      <c r="D18" s="34"/>
      <c r="E18" s="34"/>
      <c r="F18" s="46">
        <v>12261555</v>
      </c>
      <c r="G18" s="46"/>
      <c r="H18" s="27"/>
    </row>
    <row r="19" spans="1:8" ht="15" x14ac:dyDescent="0.25">
      <c r="A19" s="28">
        <v>3</v>
      </c>
      <c r="B19" s="34" t="s">
        <v>16</v>
      </c>
      <c r="C19" s="34"/>
      <c r="D19" s="34"/>
      <c r="E19" s="34"/>
      <c r="F19" s="46">
        <v>5459648</v>
      </c>
      <c r="G19" s="46"/>
      <c r="H19" s="27"/>
    </row>
    <row r="20" spans="1:8" ht="16.8" x14ac:dyDescent="0.4">
      <c r="A20" s="28">
        <v>4</v>
      </c>
      <c r="B20" s="34" t="s">
        <v>34</v>
      </c>
      <c r="C20" s="34"/>
      <c r="D20" s="34"/>
      <c r="E20" s="34"/>
      <c r="F20" s="47">
        <v>30035572</v>
      </c>
      <c r="G20" s="47"/>
      <c r="H20" s="27"/>
    </row>
    <row r="21" spans="1:8" ht="15" x14ac:dyDescent="0.25">
      <c r="A21" s="28">
        <v>5</v>
      </c>
      <c r="B21" s="34" t="s">
        <v>41</v>
      </c>
      <c r="C21" s="34"/>
      <c r="D21" s="34"/>
      <c r="E21" s="34"/>
      <c r="F21" s="35">
        <f>SUM(F18:F20)</f>
        <v>47756775</v>
      </c>
      <c r="G21" s="36"/>
      <c r="H21" s="27"/>
    </row>
    <row r="22" spans="1:8" ht="15" x14ac:dyDescent="0.25">
      <c r="A22" s="28"/>
      <c r="B22" s="34"/>
      <c r="C22" s="34"/>
      <c r="D22" s="34"/>
      <c r="E22" s="34"/>
      <c r="F22" s="35"/>
      <c r="G22" s="36"/>
      <c r="H22" s="27"/>
    </row>
    <row r="23" spans="1:8" ht="19.2" x14ac:dyDescent="0.6">
      <c r="A23" s="28"/>
      <c r="B23" s="37" t="s">
        <v>36</v>
      </c>
      <c r="C23" s="34"/>
      <c r="D23" s="34"/>
      <c r="E23" s="34"/>
      <c r="F23" s="35"/>
      <c r="G23" s="36"/>
      <c r="H23" s="27"/>
    </row>
    <row r="24" spans="1:8" ht="15" x14ac:dyDescent="0.25">
      <c r="A24" s="28"/>
      <c r="B24" s="34"/>
      <c r="C24" s="34"/>
      <c r="D24" s="34"/>
      <c r="E24" s="34"/>
      <c r="F24" s="35"/>
      <c r="G24" s="36"/>
      <c r="H24" s="27"/>
    </row>
    <row r="25" spans="1:8" ht="15" x14ac:dyDescent="0.25">
      <c r="A25" s="28">
        <v>6</v>
      </c>
      <c r="B25" s="34" t="s">
        <v>33</v>
      </c>
      <c r="C25" s="34"/>
      <c r="D25" s="34"/>
      <c r="E25" s="34"/>
      <c r="F25" s="46">
        <v>1876821</v>
      </c>
      <c r="G25" s="36"/>
      <c r="H25" s="27"/>
    </row>
    <row r="26" spans="1:8" ht="16.8" x14ac:dyDescent="0.4">
      <c r="A26" s="28">
        <v>7</v>
      </c>
      <c r="B26" s="34" t="s">
        <v>40</v>
      </c>
      <c r="C26" s="34"/>
      <c r="D26" s="34"/>
      <c r="E26" s="34"/>
      <c r="F26" s="47">
        <v>18002452</v>
      </c>
      <c r="G26" s="36"/>
      <c r="H26" s="27"/>
    </row>
    <row r="27" spans="1:8" ht="15" x14ac:dyDescent="0.25">
      <c r="A27" s="28">
        <v>8</v>
      </c>
      <c r="B27" s="34" t="s">
        <v>42</v>
      </c>
      <c r="C27" s="34"/>
      <c r="D27" s="34"/>
      <c r="E27" s="34"/>
      <c r="F27" s="35">
        <f>SUM(F25:F26)</f>
        <v>19879273</v>
      </c>
      <c r="G27" s="27"/>
      <c r="H27" s="27"/>
    </row>
    <row r="28" spans="1:8" ht="15" x14ac:dyDescent="0.25">
      <c r="A28" s="28"/>
      <c r="B28" s="27"/>
      <c r="C28" s="27"/>
      <c r="D28" s="27"/>
      <c r="E28" s="27"/>
      <c r="F28" s="27"/>
      <c r="G28" s="27"/>
      <c r="H28" s="27"/>
    </row>
    <row r="29" spans="1:8" ht="15" x14ac:dyDescent="0.25">
      <c r="A29" s="2"/>
      <c r="B29" s="20"/>
      <c r="C29" s="20"/>
      <c r="D29" s="20"/>
      <c r="E29" s="20"/>
      <c r="F29" s="20"/>
    </row>
    <row r="30" spans="1:8" ht="15" x14ac:dyDescent="0.25">
      <c r="B30" s="24"/>
      <c r="C30" s="20"/>
      <c r="D30" s="20"/>
      <c r="E30" s="20"/>
      <c r="F30" s="22"/>
      <c r="G30" s="15"/>
    </row>
    <row r="31" spans="1:8" ht="15" x14ac:dyDescent="0.25">
      <c r="B31" s="21"/>
      <c r="C31" s="21"/>
      <c r="D31" s="21"/>
      <c r="E31" s="21"/>
      <c r="F31" s="21"/>
    </row>
    <row r="32" spans="1:8" ht="15" x14ac:dyDescent="0.25">
      <c r="B32" s="20"/>
      <c r="C32" s="20"/>
      <c r="D32" s="20"/>
      <c r="E32" s="20"/>
      <c r="F32" s="20"/>
    </row>
    <row r="33" spans="2:6" ht="15" x14ac:dyDescent="0.25">
      <c r="B33" s="20"/>
      <c r="C33" s="20"/>
      <c r="D33" s="20"/>
      <c r="E33" s="20"/>
      <c r="F33" s="20"/>
    </row>
    <row r="34" spans="2:6" ht="15" x14ac:dyDescent="0.25">
      <c r="B34" s="20"/>
      <c r="C34" s="20"/>
      <c r="D34" s="20"/>
      <c r="E34" s="20"/>
      <c r="F34" s="20"/>
    </row>
    <row r="35" spans="2:6" ht="15" x14ac:dyDescent="0.25">
      <c r="B35" s="20"/>
      <c r="C35" s="20"/>
      <c r="D35" s="20"/>
      <c r="E35" s="20"/>
      <c r="F35" s="21"/>
    </row>
    <row r="36" spans="2:6" ht="15" x14ac:dyDescent="0.25">
      <c r="B36" s="20"/>
      <c r="C36" s="20"/>
      <c r="D36" s="20"/>
      <c r="E36" s="20"/>
      <c r="F36" s="20"/>
    </row>
    <row r="37" spans="2:6" ht="15" x14ac:dyDescent="0.25">
      <c r="B37" s="20"/>
      <c r="C37" s="20"/>
      <c r="D37" s="20"/>
      <c r="E37" s="20"/>
      <c r="F37" s="20"/>
    </row>
  </sheetData>
  <phoneticPr fontId="2" type="noConversion"/>
  <pageMargins left="1.04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"/>
  <sheetViews>
    <sheetView zoomScaleNormal="100" workbookViewId="0"/>
  </sheetViews>
  <sheetFormatPr defaultRowHeight="13.2" x14ac:dyDescent="0.25"/>
  <cols>
    <col min="1" max="1" width="42.5546875" customWidth="1"/>
    <col min="2" max="5" width="12.33203125" bestFit="1" customWidth="1"/>
    <col min="6" max="6" width="14.33203125" bestFit="1" customWidth="1"/>
    <col min="7" max="7" width="13.109375" customWidth="1"/>
    <col min="8" max="9" width="12.33203125" bestFit="1" customWidth="1"/>
    <col min="10" max="10" width="13" customWidth="1"/>
    <col min="11" max="11" width="13.33203125" customWidth="1"/>
    <col min="12" max="12" width="13.6640625" customWidth="1"/>
    <col min="13" max="13" width="12.33203125" bestFit="1" customWidth="1"/>
    <col min="14" max="14" width="2.88671875" customWidth="1"/>
    <col min="15" max="15" width="15.33203125" customWidth="1"/>
  </cols>
  <sheetData>
    <row r="1" spans="1:15" ht="15.6" x14ac:dyDescent="0.3">
      <c r="A1" s="4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15.6" x14ac:dyDescent="0.3">
      <c r="A2" s="43" t="s">
        <v>58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15.6" x14ac:dyDescent="0.3">
      <c r="A3" s="43" t="s">
        <v>62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5" spans="1:15" x14ac:dyDescent="0.25">
      <c r="B5" s="55"/>
    </row>
    <row r="6" spans="1:15" ht="14.4" x14ac:dyDescent="0.3">
      <c r="A6" s="40" t="s">
        <v>62</v>
      </c>
    </row>
    <row r="7" spans="1:15" x14ac:dyDescent="0.25">
      <c r="B7" s="63">
        <v>42005</v>
      </c>
      <c r="C7" s="63">
        <v>42036</v>
      </c>
      <c r="D7" s="63">
        <v>42064</v>
      </c>
      <c r="E7" s="63">
        <v>42095</v>
      </c>
      <c r="F7" s="63">
        <v>42125</v>
      </c>
      <c r="G7" s="63">
        <v>42156</v>
      </c>
      <c r="H7" s="63">
        <v>42186</v>
      </c>
      <c r="I7" s="63">
        <v>42217</v>
      </c>
      <c r="J7" s="63">
        <v>42248</v>
      </c>
      <c r="K7" s="63">
        <v>42278</v>
      </c>
      <c r="L7" s="63">
        <v>42309</v>
      </c>
      <c r="M7" s="63">
        <v>42339</v>
      </c>
      <c r="O7" s="64" t="s">
        <v>63</v>
      </c>
    </row>
    <row r="8" spans="1:15" ht="15.6" x14ac:dyDescent="0.3">
      <c r="A8" s="41" t="s">
        <v>59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</row>
    <row r="9" spans="1:15" ht="15" x14ac:dyDescent="0.25">
      <c r="A9" s="59" t="s">
        <v>65</v>
      </c>
      <c r="B9" s="60">
        <v>0</v>
      </c>
      <c r="C9" s="60">
        <v>0</v>
      </c>
      <c r="D9" s="60">
        <v>0</v>
      </c>
      <c r="E9" s="60">
        <v>0</v>
      </c>
      <c r="F9" s="60">
        <f>2062978.9+50000</f>
        <v>2112978.9</v>
      </c>
      <c r="G9" s="61">
        <v>0</v>
      </c>
      <c r="H9" s="60">
        <v>0</v>
      </c>
      <c r="I9" s="60">
        <v>0</v>
      </c>
      <c r="J9" s="60"/>
      <c r="K9" s="60">
        <v>0</v>
      </c>
      <c r="L9" s="60">
        <v>0</v>
      </c>
      <c r="M9" s="60">
        <v>0</v>
      </c>
      <c r="N9" s="49"/>
      <c r="O9" s="49">
        <f>SUM(B9:N9)</f>
        <v>2112978.9</v>
      </c>
    </row>
    <row r="10" spans="1:15" ht="15" x14ac:dyDescent="0.25">
      <c r="A10" s="59" t="s">
        <v>66</v>
      </c>
      <c r="B10" s="62">
        <v>0</v>
      </c>
      <c r="C10" s="62">
        <v>0</v>
      </c>
      <c r="D10" s="62">
        <v>0</v>
      </c>
      <c r="E10" s="62">
        <v>0</v>
      </c>
      <c r="F10" s="62">
        <f>3637031+100000</f>
        <v>3737031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  <c r="L10" s="62">
        <v>0</v>
      </c>
      <c r="M10" s="62">
        <v>0</v>
      </c>
      <c r="N10" s="48"/>
      <c r="O10" s="48">
        <f>SUM(B10:M10)</f>
        <v>3737031</v>
      </c>
    </row>
    <row r="11" spans="1:15" ht="15" x14ac:dyDescent="0.25">
      <c r="A11" s="59" t="s">
        <v>67</v>
      </c>
      <c r="B11" s="62">
        <v>0</v>
      </c>
      <c r="C11" s="62">
        <v>0</v>
      </c>
      <c r="D11" s="62">
        <v>0</v>
      </c>
      <c r="E11" s="62">
        <v>0</v>
      </c>
      <c r="F11" s="62">
        <v>1644278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48"/>
      <c r="O11" s="48">
        <f>SUM(B11:M11)</f>
        <v>1644278</v>
      </c>
    </row>
    <row r="12" spans="1:15" ht="15" x14ac:dyDescent="0.25">
      <c r="A12" s="59" t="s">
        <v>68</v>
      </c>
      <c r="B12" s="62">
        <v>0</v>
      </c>
      <c r="C12" s="62">
        <v>0</v>
      </c>
      <c r="D12" s="62">
        <v>0</v>
      </c>
      <c r="E12" s="62">
        <v>13447.17</v>
      </c>
      <c r="F12" s="62">
        <v>0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  <c r="L12" s="62">
        <v>0</v>
      </c>
      <c r="M12" s="62">
        <v>0</v>
      </c>
      <c r="N12" s="48"/>
      <c r="O12" s="48">
        <f>SUM(B12:M12)</f>
        <v>13447.17</v>
      </c>
    </row>
    <row r="13" spans="1:15" ht="15" x14ac:dyDescent="0.25">
      <c r="A13" s="59" t="s">
        <v>69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300000</v>
      </c>
      <c r="M13" s="62">
        <v>0</v>
      </c>
      <c r="N13" s="48"/>
      <c r="O13" s="48">
        <f>SUM(B13:M13)</f>
        <v>300000</v>
      </c>
    </row>
    <row r="14" spans="1:15" ht="15" x14ac:dyDescent="0.25">
      <c r="A14" s="42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</row>
    <row r="15" spans="1:15" ht="16.2" thickBot="1" x14ac:dyDescent="0.35">
      <c r="A15" s="50" t="s">
        <v>60</v>
      </c>
      <c r="B15" s="51">
        <f>SUM(B9:B14)</f>
        <v>0</v>
      </c>
      <c r="C15" s="51">
        <f t="shared" ref="C15:M15" si="0">SUM(C9:C14)</f>
        <v>0</v>
      </c>
      <c r="D15" s="51">
        <f t="shared" si="0"/>
        <v>0</v>
      </c>
      <c r="E15" s="51">
        <f t="shared" si="0"/>
        <v>13447.17</v>
      </c>
      <c r="F15" s="51">
        <f t="shared" si="0"/>
        <v>7494287.9000000004</v>
      </c>
      <c r="G15" s="51">
        <f t="shared" si="0"/>
        <v>0</v>
      </c>
      <c r="H15" s="51">
        <f t="shared" si="0"/>
        <v>0</v>
      </c>
      <c r="I15" s="51">
        <f t="shared" si="0"/>
        <v>0</v>
      </c>
      <c r="J15" s="51">
        <f t="shared" si="0"/>
        <v>0</v>
      </c>
      <c r="K15" s="51">
        <f t="shared" si="0"/>
        <v>0</v>
      </c>
      <c r="L15" s="51">
        <f t="shared" si="0"/>
        <v>300000</v>
      </c>
      <c r="M15" s="51">
        <f t="shared" si="0"/>
        <v>0</v>
      </c>
      <c r="N15" s="51"/>
      <c r="O15" s="51">
        <f>SUM(O9:O14)</f>
        <v>7807735.0700000003</v>
      </c>
    </row>
    <row r="16" spans="1:15" ht="13.8" thickTop="1" x14ac:dyDescent="0.25"/>
  </sheetData>
  <pageMargins left="0.7" right="0.7" top="0.75" bottom="0.75" header="0.3" footer="0.3"/>
  <pageSetup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Workpaper page 1</vt:lpstr>
      <vt:lpstr>Workpaper page 2</vt:lpstr>
      <vt:lpstr>Workpaper page 3</vt:lpstr>
      <vt:lpstr>Sheet1</vt:lpstr>
      <vt:lpstr>'Workpaper page 1'!Print_Area</vt:lpstr>
      <vt:lpstr>'Workpaper page 2'!Print_Area</vt:lpstr>
      <vt:lpstr>'Workpaper page 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Bernstein, Jared</dc:creator>
  <cp:lastModifiedBy>Bernstein, Jared</cp:lastModifiedBy>
  <dcterms:created xsi:type="dcterms:W3CDTF">2007-06-27T15:47:51Z</dcterms:created>
  <dcterms:modified xsi:type="dcterms:W3CDTF">2015-05-15T18:56:27Z</dcterms:modified>
</cp:coreProperties>
</file>